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bdfb513eb44029/Archeo/aLire/"/>
    </mc:Choice>
  </mc:AlternateContent>
  <xr:revisionPtr revIDLastSave="3" documentId="11_6F443ADED8005DB0260B2419D9D519023B96380E" xr6:coauthVersionLast="45" xr6:coauthVersionMax="45" xr10:uidLastSave="{D30E6B7A-1AA7-4AF1-951F-D342414F01DB}"/>
  <bookViews>
    <workbookView xWindow="-120" yWindow="-120" windowWidth="29040" windowHeight="15840" tabRatio="737" xr2:uid="{00000000-000D-0000-FFFF-FFFF00000000}"/>
  </bookViews>
  <sheets>
    <sheet name="Appendix 1- Initial parameters" sheetId="1" r:id="rId1"/>
    <sheet name="Appendix 2-Physical conditions" sheetId="2" r:id="rId2"/>
    <sheet name="Appendix 3-Siltation measuremen" sheetId="3" r:id="rId3"/>
    <sheet name="Appendix 4- Net shoreline  " sheetId="4" r:id="rId4"/>
  </sheets>
  <definedNames>
    <definedName name="_xlnm.Print_Titles" localSheetId="0">'Appendix 1- Initial parameters'!$3:$5</definedName>
    <definedName name="_xlnm.Print_Titles" localSheetId="1">'Appendix 2-Physical conditions'!$3:$6</definedName>
    <definedName name="_xlnm.Print_Titles" localSheetId="2">'Appendix 3-Siltation measuremen'!$3:$7</definedName>
    <definedName name="_xlnm.Print_Area" localSheetId="0">'Appendix 1- Initial parameters'!$A$1:$Q$104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2" l="1"/>
  <c r="O21" i="2"/>
  <c r="N24" i="2"/>
  <c r="N38" i="2" l="1"/>
  <c r="O38" i="2"/>
  <c r="N36" i="2"/>
  <c r="O36" i="2"/>
  <c r="N35" i="2"/>
  <c r="O35" i="2"/>
  <c r="N34" i="2"/>
  <c r="O34" i="2"/>
  <c r="N33" i="2"/>
  <c r="O33" i="2"/>
  <c r="N32" i="2"/>
  <c r="O32" i="2"/>
  <c r="N31" i="2"/>
  <c r="O31" i="2"/>
  <c r="N30" i="2"/>
  <c r="O30" i="2"/>
  <c r="N29" i="2"/>
  <c r="O29" i="2"/>
  <c r="O41" i="2" l="1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40" i="2"/>
  <c r="O39" i="2"/>
  <c r="O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2" i="2"/>
  <c r="O23" i="2"/>
  <c r="O24" i="2"/>
  <c r="O25" i="2"/>
  <c r="O26" i="2"/>
  <c r="O27" i="2"/>
  <c r="O28" i="2"/>
  <c r="O7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37" i="2"/>
  <c r="N39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8" i="2"/>
  <c r="N7" i="2"/>
  <c r="Q73" i="1" l="1"/>
  <c r="Q72" i="1"/>
  <c r="Q41" i="1"/>
  <c r="Q29" i="1"/>
  <c r="Q28" i="1"/>
  <c r="H85" i="2" l="1"/>
  <c r="M69" i="2" l="1"/>
  <c r="J69" i="2"/>
  <c r="I69" i="2"/>
  <c r="N69" i="2" l="1"/>
  <c r="O69" i="2"/>
  <c r="J71" i="2" l="1"/>
  <c r="L71" i="2" s="1"/>
  <c r="L70" i="2"/>
  <c r="L90" i="2" l="1"/>
  <c r="L91" i="2"/>
  <c r="L92" i="2"/>
  <c r="L93" i="2"/>
  <c r="L94" i="2"/>
  <c r="L95" i="2"/>
  <c r="L96" i="2"/>
  <c r="L97" i="2"/>
  <c r="L98" i="2"/>
  <c r="L99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8" i="2"/>
  <c r="L17" i="2"/>
  <c r="L16" i="2"/>
  <c r="L15" i="2"/>
  <c r="L14" i="2"/>
  <c r="L13" i="2"/>
  <c r="L12" i="2"/>
  <c r="L11" i="2"/>
  <c r="L10" i="2"/>
  <c r="L9" i="2"/>
  <c r="L8" i="2"/>
  <c r="L7" i="2"/>
  <c r="N87" i="1" l="1"/>
  <c r="N104" i="1"/>
  <c r="N103" i="1"/>
  <c r="N102" i="1"/>
  <c r="N101" i="1"/>
  <c r="N100" i="1"/>
  <c r="N99" i="1"/>
  <c r="N98" i="1"/>
  <c r="N97" i="1"/>
  <c r="N96" i="1"/>
  <c r="N95" i="1"/>
  <c r="N94" i="1"/>
  <c r="N90" i="1"/>
  <c r="N86" i="1"/>
  <c r="N85" i="1"/>
  <c r="N84" i="1"/>
  <c r="N83" i="1"/>
  <c r="N82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I66" i="1"/>
  <c r="H66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4" i="1"/>
  <c r="N33" i="1"/>
  <c r="N32" i="1"/>
  <c r="N31" i="1"/>
  <c r="N30" i="1"/>
  <c r="N29" i="1"/>
  <c r="N28" i="1"/>
  <c r="N27" i="1"/>
  <c r="N26" i="1"/>
  <c r="N24" i="1"/>
  <c r="N23" i="1"/>
  <c r="N21" i="1"/>
  <c r="N20" i="1"/>
  <c r="N19" i="1"/>
  <c r="N18" i="1"/>
  <c r="N15" i="1"/>
  <c r="N14" i="1"/>
  <c r="N12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<sst xmlns="http://schemas.openxmlformats.org/spreadsheetml/2006/main" count="1638" uniqueCount="565">
  <si>
    <t>Country</t>
  </si>
  <si>
    <t>Location</t>
  </si>
  <si>
    <t>Constructed year</t>
  </si>
  <si>
    <t>Number of segments</t>
  </si>
  <si>
    <t>B</t>
  </si>
  <si>
    <t>m</t>
  </si>
  <si>
    <t>Latitude</t>
  </si>
  <si>
    <t>Longitude</t>
  </si>
  <si>
    <t>(m)</t>
  </si>
  <si>
    <t>Israel</t>
  </si>
  <si>
    <t>Hof Hacarmel, Haifa, Israel</t>
  </si>
  <si>
    <t>Netanya, Israel</t>
  </si>
  <si>
    <t>Positive</t>
  </si>
  <si>
    <t>Sheraton Hilton, Tel Aviv, Israel</t>
  </si>
  <si>
    <t>Central Tel Aviv Coast, Israel</t>
  </si>
  <si>
    <t>1971-1975</t>
  </si>
  <si>
    <t>Herzliya, Israel</t>
  </si>
  <si>
    <t>N/A</t>
  </si>
  <si>
    <t>Japan</t>
  </si>
  <si>
    <t>Kaike, Japan</t>
  </si>
  <si>
    <t>1971-1973</t>
  </si>
  <si>
    <t>UK</t>
  </si>
  <si>
    <t>Sea Palling, Norfolk, UK</t>
  </si>
  <si>
    <t>1993-1997</t>
  </si>
  <si>
    <t>Elmer, West Sussex, UK</t>
  </si>
  <si>
    <t>1991-1993</t>
  </si>
  <si>
    <t>Monks Bay, UK</t>
  </si>
  <si>
    <t>Rhos on Sea, Conwy, UK</t>
  </si>
  <si>
    <t>Leasowe Bay, UK</t>
  </si>
  <si>
    <t>USA</t>
  </si>
  <si>
    <t>Winthrop Beach, MA, USA (low tide)</t>
  </si>
  <si>
    <t>Colonial Beach (Central Beach), Virginia, USA</t>
  </si>
  <si>
    <t>Colonial Beach (Castlewood park), Virginia, USA</t>
  </si>
  <si>
    <t>Elm's Beach, Maryland, USA (Chesapeake Bay)</t>
  </si>
  <si>
    <t>Elk Neck state Park, Maryland, USA (Chesapeake Bay)</t>
  </si>
  <si>
    <t>Terrapin Beach, Maryland, USA (Chesapeake Bay)</t>
  </si>
  <si>
    <t>Eastern Neck, Marylands, USA (Chesapeake Bay)</t>
  </si>
  <si>
    <t>1992-1993</t>
  </si>
  <si>
    <t>Bay Ridge, Maryland, USA (Chesapeake Bay)</t>
  </si>
  <si>
    <t>1990-1991</t>
  </si>
  <si>
    <t>Holly Beach, Louisiana, USA (Gulf of Mexico)</t>
  </si>
  <si>
    <t>Grand Isle, Louisiana, USA (Gulf of Mexico)</t>
  </si>
  <si>
    <t xml:space="preserve">1994-1995 </t>
  </si>
  <si>
    <t>Lakeview Park, Ohio, USA (Lake Erie Coast)</t>
  </si>
  <si>
    <t>Presque Isle, Pennsylvania, USA (Lake Erie Coast)</t>
  </si>
  <si>
    <t>1989-1992</t>
  </si>
  <si>
    <t>Lakeshore Park, Ashtabula, Ohio, USA (Lake Erie Coast)</t>
  </si>
  <si>
    <t>East Habour, Ohio, USA (Lake Erie Coast)</t>
  </si>
  <si>
    <t>Maumee Bay, Ohio, USA (Lake Erie Coast)</t>
  </si>
  <si>
    <t>Sims Park, Ohio, USA (Lake Erie Coast)</t>
  </si>
  <si>
    <t>Klode Park , Whitefish Bay, USA (Lake Michigan West Coast)</t>
  </si>
  <si>
    <t>Venice, Los Angeles, USA (Pacific Coast)</t>
  </si>
  <si>
    <t>Haleiwa Beach, Hawaii, USA (Pacific Coast)</t>
  </si>
  <si>
    <t>Santa Monica, CA, USA</t>
  </si>
  <si>
    <t>Spain</t>
  </si>
  <si>
    <t>Altafulla Beach, Altafulla, Tarragona, Spain</t>
  </si>
  <si>
    <t>Cubelles Beach, Cubelles, Barcelona, Spain</t>
  </si>
  <si>
    <t>Port of Pollença, Spain</t>
  </si>
  <si>
    <t>Beach of Altea, Spain</t>
  </si>
  <si>
    <t>Rihuete, Murcia, Spain</t>
  </si>
  <si>
    <t>La Garrucha, Almería, Spain</t>
  </si>
  <si>
    <t>Zapillo Beach, Spain</t>
  </si>
  <si>
    <t>Aguadulce Beach, Spain</t>
  </si>
  <si>
    <t>Castell de Ferro Beach, Spain</t>
  </si>
  <si>
    <t>Torrenueva Beach, Spain</t>
  </si>
  <si>
    <t>Fuentepiedra Beach, Spain</t>
  </si>
  <si>
    <t>Rincón de la Victoria and Cala del Moral Beaches</t>
  </si>
  <si>
    <t>Palo Beach, Málaga Spain</t>
  </si>
  <si>
    <t>Benalmádena Beach, Spain</t>
  </si>
  <si>
    <t>La Laja Beach, Spain</t>
  </si>
  <si>
    <t>Puertilo de Güimar, Spain</t>
  </si>
  <si>
    <t>Fañabé Beach, Spain</t>
  </si>
  <si>
    <t>Cunit Beach, Cunit, Tarragona, Spain</t>
  </si>
  <si>
    <t>L'Ardiaca Beach, Cambrilas, Tarragona, Spain</t>
  </si>
  <si>
    <t>Mota de Sant Pere Beach, Cubelles, Barcelona, Spain</t>
  </si>
  <si>
    <t>San Antonio Beach, Calonge, Gerona, Spain</t>
  </si>
  <si>
    <t>San Gervasio Beach, Vilanova i la Geltru, Barcelona, Spain</t>
  </si>
  <si>
    <t>Terramar Beach,Sitges, Barcelona, Spain</t>
  </si>
  <si>
    <t>Banús, Marbella, Málaga, Spain</t>
  </si>
  <si>
    <t>Fuengirola, Málaga, Spain</t>
  </si>
  <si>
    <t>Pedregalejo, Málaga, Spain</t>
  </si>
  <si>
    <t>Danmark</t>
  </si>
  <si>
    <t>Skagen, Kattegat, Denmark</t>
  </si>
  <si>
    <t>Liseleje, North coast of Zealand, Danmark</t>
  </si>
  <si>
    <t>Italy</t>
  </si>
  <si>
    <t>Silvi Marina, Italy</t>
  </si>
  <si>
    <t>Casalbordino, Italy</t>
  </si>
  <si>
    <t>Casal Borsetti, Italy</t>
  </si>
  <si>
    <t>Lido Adriano, Italy</t>
  </si>
  <si>
    <t>Lido di Savio-Lido di Classe, Italy</t>
  </si>
  <si>
    <t>Cesenatico, Italy</t>
  </si>
  <si>
    <t>S. Mauro-Gatteo, Italy</t>
  </si>
  <si>
    <t>Bellaria-Igea Marina, Italy</t>
  </si>
  <si>
    <t>Rimini, Italy</t>
  </si>
  <si>
    <t>Misano Adriatico, Italy</t>
  </si>
  <si>
    <t>Cattolica, Italy</t>
  </si>
  <si>
    <t>Gabicce, Italy</t>
  </si>
  <si>
    <t>Casteldimezzo di Pesaro, Italy</t>
  </si>
  <si>
    <t>San Marino di Pesaro, Italy</t>
  </si>
  <si>
    <t>Pesaro-Fano, Italy</t>
  </si>
  <si>
    <t>Metaurilia, Italy</t>
  </si>
  <si>
    <t>Marotta, Italy</t>
  </si>
  <si>
    <t>Senigallia, Italy</t>
  </si>
  <si>
    <t>Falconara Marittima-Torrette di Ancona, Italy</t>
  </si>
  <si>
    <t>Ancona, Italy</t>
  </si>
  <si>
    <t>Scossicci-Porto Recanati, Italy</t>
  </si>
  <si>
    <t>Porto Potenza Picena, Italy</t>
  </si>
  <si>
    <t>Fontespina-Porto Civitanova, Italy</t>
  </si>
  <si>
    <t>From Lido di Fermo to Porto S.Giorgio, Italy</t>
  </si>
  <si>
    <t>Marina di Altidona, Italy</t>
  </si>
  <si>
    <t>Marina di Campofilone, Italy</t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</si>
  <si>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04'38"</t>
    </r>
  </si>
  <si>
    <t xml:space="preserve"> 13°50'53"</t>
  </si>
  <si>
    <t>Cupramarittima, Italy</t>
  </si>
  <si>
    <t>Grottammare (North of Tesino river mouth), Italy</t>
  </si>
  <si>
    <t>Grottammare (South of Tesino river mouth), Italy</t>
  </si>
  <si>
    <t>San Benedetto del Tronto - Porto d’Ascoli, Italy</t>
  </si>
  <si>
    <t>Bari, Italy</t>
  </si>
  <si>
    <t>Brindisi, Italy</t>
  </si>
  <si>
    <t>Global coordinates</t>
  </si>
  <si>
    <t>Holly Beach, Louisiana, USA (Gulf of Mexico) - Part 1</t>
  </si>
  <si>
    <t>Holly Beach, Louisiana, USA (Gulf of Mexico) - Part 2</t>
  </si>
  <si>
    <t>Grand Isle, Louisiana, USA (Gulf of Mexico) - Part 1</t>
  </si>
  <si>
    <t>Grand Isle, Louisiana, USA (Gulf of Mexico) - Part 2</t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</si>
  <si>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48’19”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</si>
  <si>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57’21”</t>
    </r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</si>
  <si>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07’15”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</si>
  <si>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46’56”</t>
    </r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</si>
  <si>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19’41”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</si>
  <si>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50’53”</t>
    </r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</si>
  <si>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05’28”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</si>
  <si>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46’16”</t>
    </r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</si>
  <si>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04’26”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</si>
  <si>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45’41”</t>
    </r>
  </si>
  <si>
    <r>
      <t>32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10’04”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</si>
  <si>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47’56”</t>
    </r>
  </si>
  <si>
    <r>
      <t>35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27’34”</t>
    </r>
  </si>
  <si>
    <r>
      <t>133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21’17”</t>
    </r>
  </si>
  <si>
    <r>
      <t>52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47'17"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</si>
  <si>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36'20"</t>
    </r>
  </si>
  <si>
    <r>
      <t>50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47’28”</t>
    </r>
  </si>
  <si>
    <r>
      <t>50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35'54</t>
    </r>
  </si>
  <si>
    <r>
      <t>53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18'36"</t>
    </r>
  </si>
  <si>
    <r>
      <t>53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25'17"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</si>
  <si>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22’27”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</si>
  <si>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14'53"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</si>
  <si>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13’54”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</si>
  <si>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10'48"</t>
    </r>
  </si>
  <si>
    <r>
      <t>39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27'00"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</si>
  <si>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59'08"</t>
    </r>
  </si>
  <si>
    <r>
      <t>39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01'57"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</si>
  <si>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56'05"</t>
    </r>
  </si>
  <si>
    <r>
      <t>29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45’58”</t>
    </r>
  </si>
  <si>
    <r>
      <t>29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14'45"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</si>
  <si>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27’48”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</si>
  <si>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10’22”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</si>
  <si>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09’57”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</si>
  <si>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54’29”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</si>
  <si>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33’31”</t>
    </r>
  </si>
  <si>
    <r>
      <t>40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41’08”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</si>
  <si>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37’00”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</si>
  <si>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07'27"</t>
    </r>
  </si>
  <si>
    <r>
      <t>33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59’10”</t>
    </r>
  </si>
  <si>
    <r>
      <t>21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35'5'7"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</si>
  <si>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00’36”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</si>
  <si>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07’54”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</si>
  <si>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22’10”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</si>
  <si>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12’18”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</si>
  <si>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41’15”</t>
    </r>
  </si>
  <si>
    <r>
      <t>39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53'54"</t>
    </r>
  </si>
  <si>
    <r>
      <t>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04'46"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</si>
  <si>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35'44"</t>
    </r>
  </si>
  <si>
    <r>
      <t>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03'00"</t>
    </r>
  </si>
  <si>
    <r>
      <t>37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34'09"</t>
    </r>
  </si>
  <si>
    <r>
      <t>37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10'37"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</si>
  <si>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49'27"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</si>
  <si>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48'42"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</si>
  <si>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43'22"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</si>
  <si>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42'19"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</si>
  <si>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43'50"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</si>
  <si>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42'48"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</si>
  <si>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43'06"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</si>
  <si>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35'31"</t>
    </r>
  </si>
  <si>
    <r>
      <t>28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03'27"</t>
    </r>
  </si>
  <si>
    <r>
      <t>28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17'28"</t>
    </r>
  </si>
  <si>
    <r>
      <t>28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05'09"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</si>
  <si>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11’36”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</si>
  <si>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03”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</si>
  <si>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03’38”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</si>
  <si>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02’20”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</si>
  <si>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11’50”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</si>
  <si>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39’54”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</si>
  <si>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50’45”</t>
    </r>
  </si>
  <si>
    <r>
      <t>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06’13”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</si>
  <si>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12’42”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</si>
  <si>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43’07”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</si>
  <si>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13’40”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</si>
  <si>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47’29”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</si>
  <si>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29'02"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</si>
  <si>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32'46"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</si>
  <si>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43'11"</t>
    </r>
  </si>
  <si>
    <r>
      <t>57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44'15"</t>
    </r>
  </si>
  <si>
    <r>
      <t>10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38'08"</t>
    </r>
  </si>
  <si>
    <r>
      <t>56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00'38"</t>
    </r>
  </si>
  <si>
    <r>
      <t>11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56'55"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</si>
  <si>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32'01"</t>
    </r>
  </si>
  <si>
    <r>
      <t>14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08'57"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</si>
  <si>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12'07"</t>
    </r>
  </si>
  <si>
    <r>
      <t>14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36'44"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</si>
  <si>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33'15"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</si>
  <si>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16'59"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</si>
  <si>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24'41"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</si>
  <si>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18'45"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</si>
  <si>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18'28"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</si>
  <si>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20'53"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</si>
  <si>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12'01"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</si>
  <si>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24'36"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</si>
  <si>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10'25"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</si>
  <si>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26'13"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</si>
  <si>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08'00"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</si>
  <si>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29'02"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</si>
  <si>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05'10"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</si>
  <si>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32'38"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</si>
  <si>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58'57"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</si>
  <si>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41'41"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</si>
  <si>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58'09"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</si>
  <si>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44'12"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</si>
  <si>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58'03"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</si>
  <si>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45'23"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</si>
  <si>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57'38"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</si>
  <si>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48'24"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</si>
  <si>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57'44'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</si>
  <si>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48'15"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</si>
  <si>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52'51"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</si>
  <si>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57'51"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</si>
  <si>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49'07"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</si>
  <si>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04'12"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</si>
  <si>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46'05"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</si>
  <si>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08'38"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</si>
  <si>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43'23"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</si>
  <si>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12'52"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</si>
  <si>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36'52"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</si>
  <si>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26'30"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</si>
  <si>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37'02"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</si>
  <si>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32'01"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</si>
  <si>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27'16"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</si>
  <si>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39'19"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</si>
  <si>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21'35"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</si>
  <si>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41'58"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</si>
  <si>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19'45"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</si>
  <si>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42'52"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</si>
  <si>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12'21"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</si>
  <si>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47'20"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</si>
  <si>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06'29"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</si>
  <si>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50'22"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</si>
  <si>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01'35"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</si>
  <si>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51'31"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</si>
  <si>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59'03"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</si>
  <si>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52'06"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</si>
  <si>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58'32"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</si>
  <si>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52'37"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</si>
  <si>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55'37"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</si>
  <si>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54'31"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</si>
  <si>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07'14"</t>
    </r>
  </si>
  <si>
    <r>
      <t>16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53'06"</t>
    </r>
  </si>
  <si>
    <r>
      <t>40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32'26"</t>
    </r>
  </si>
  <si>
    <r>
      <t>18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04'08"</t>
    </r>
  </si>
  <si>
    <t>(degree)</t>
  </si>
  <si>
    <t xml:space="preserve">Winthrop Beach, MA, USA </t>
  </si>
  <si>
    <t>Frequence</t>
  </si>
  <si>
    <t>(s)</t>
  </si>
  <si>
    <t>(%)</t>
  </si>
  <si>
    <t>ERA40</t>
  </si>
  <si>
    <t>No</t>
  </si>
  <si>
    <t>Yes</t>
  </si>
  <si>
    <t>WIS</t>
  </si>
  <si>
    <t>Lake Erie 92087</t>
  </si>
  <si>
    <t>Lake Erie 92029</t>
  </si>
  <si>
    <t>Lake Erie 92031</t>
  </si>
  <si>
    <t>Lake Erie 92046</t>
  </si>
  <si>
    <t>Lake Erie 92096</t>
  </si>
  <si>
    <t>Lake Erie 92111</t>
  </si>
  <si>
    <t>Lake Erie 92066</t>
  </si>
  <si>
    <t>Lake Michigan 94052</t>
  </si>
  <si>
    <t>Pacific 82508</t>
  </si>
  <si>
    <t>Model name</t>
  </si>
  <si>
    <t>Station or grid</t>
  </si>
  <si>
    <r>
      <t>-0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36’11”</t>
    </r>
  </si>
  <si>
    <r>
      <t>-1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10'58"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</si>
  <si>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44'10"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</si>
  <si>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6'01"</t>
    </r>
  </si>
  <si>
    <r>
      <t>-70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58’07”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</si>
  <si>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57'35"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</si>
  <si>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57’37”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</si>
  <si>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21'58"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</si>
  <si>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00'08"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</si>
  <si>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20'00"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</si>
  <si>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14'28"</t>
    </r>
  </si>
  <si>
    <r>
      <t>-76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27'31"</t>
    </r>
  </si>
  <si>
    <r>
      <t>-93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33’08”</t>
    </r>
  </si>
  <si>
    <r>
      <t>-89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58'06"</t>
    </r>
  </si>
  <si>
    <r>
      <t>-82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11’44”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</si>
  <si>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05’15”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</si>
  <si>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06’58”</t>
    </r>
  </si>
  <si>
    <r>
      <t>-118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29’58”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</si>
  <si>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46’27”</t>
    </r>
  </si>
  <si>
    <r>
      <t>-82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48’14”</t>
    </r>
  </si>
  <si>
    <r>
      <t>-83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22’37”</t>
    </r>
  </si>
  <si>
    <r>
      <t>-81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31’22”</t>
    </r>
  </si>
  <si>
    <r>
      <t>-87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53'59"</t>
    </r>
  </si>
  <si>
    <r>
      <t>-118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28’31”</t>
    </r>
  </si>
  <si>
    <r>
      <t>-158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06'14"</t>
    </r>
  </si>
  <si>
    <r>
      <t>-1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15'19"</t>
    </r>
  </si>
  <si>
    <r>
      <t>-1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49'10"</t>
    </r>
  </si>
  <si>
    <r>
      <t>-2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26'54"</t>
    </r>
  </si>
  <si>
    <r>
      <t>-2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34'02"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</si>
  <si>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21'23"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</si>
  <si>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29'32"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</si>
  <si>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41'12"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</si>
  <si>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18'30"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</si>
  <si>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21'36"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</si>
  <si>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31'19"</t>
    </r>
  </si>
  <si>
    <r>
      <t>-15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25'05"</t>
    </r>
  </si>
  <si>
    <r>
      <t>-16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22'38"</t>
    </r>
  </si>
  <si>
    <r>
      <t>-16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44'13"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</si>
  <si>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57'42"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</si>
  <si>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36'58"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</si>
  <si>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22'14"</t>
    </r>
  </si>
  <si>
    <t>Deep-water wave height model and location</t>
  </si>
  <si>
    <t>Oceanic current</t>
  </si>
  <si>
    <t>Yes/No</t>
  </si>
  <si>
    <r>
      <t>h</t>
    </r>
    <r>
      <rPr>
        <b/>
        <vertAlign val="subscript"/>
        <sz val="11"/>
        <color rgb="FF00B0F0"/>
        <rFont val="Times New Roman"/>
        <family val="1"/>
      </rPr>
      <t>tide</t>
    </r>
  </si>
  <si>
    <r>
      <t>L</t>
    </r>
    <r>
      <rPr>
        <b/>
        <vertAlign val="subscript"/>
        <sz val="11"/>
        <color rgb="FF00B0F0"/>
        <rFont val="Times New Roman"/>
        <family val="1"/>
      </rPr>
      <t>B</t>
    </r>
  </si>
  <si>
    <r>
      <t>G</t>
    </r>
    <r>
      <rPr>
        <b/>
        <vertAlign val="subscript"/>
        <sz val="11"/>
        <color rgb="FF00B0F0"/>
        <rFont val="Times New Roman"/>
        <family val="1"/>
      </rPr>
      <t>B</t>
    </r>
  </si>
  <si>
    <r>
      <t>X</t>
    </r>
    <r>
      <rPr>
        <b/>
        <vertAlign val="subscript"/>
        <sz val="11"/>
        <color rgb="FF00B0F0"/>
        <rFont val="Times New Roman"/>
        <family val="1"/>
      </rPr>
      <t>B</t>
    </r>
  </si>
  <si>
    <r>
      <t>h</t>
    </r>
    <r>
      <rPr>
        <b/>
        <vertAlign val="subscript"/>
        <sz val="11"/>
        <color rgb="FF00B0F0"/>
        <rFont val="Times New Roman"/>
        <family val="1"/>
      </rPr>
      <t>B</t>
    </r>
  </si>
  <si>
    <r>
      <t>(h</t>
    </r>
    <r>
      <rPr>
        <b/>
        <vertAlign val="subscript"/>
        <sz val="11"/>
        <color rgb="FF00B0F0"/>
        <rFont val="Times New Roman"/>
        <family val="1"/>
      </rPr>
      <t>B</t>
    </r>
    <r>
      <rPr>
        <b/>
        <sz val="11"/>
        <color rgb="FF00B0F0"/>
        <rFont val="Times New Roman"/>
        <family val="1"/>
      </rPr>
      <t>/X</t>
    </r>
    <r>
      <rPr>
        <b/>
        <vertAlign val="subscript"/>
        <sz val="11"/>
        <color rgb="FF00B0F0"/>
        <rFont val="Times New Roman"/>
        <family val="1"/>
      </rPr>
      <t>B</t>
    </r>
    <r>
      <rPr>
        <b/>
        <sz val="11"/>
        <color rgb="FF00B0F0"/>
        <rFont val="Times New Roman"/>
        <family val="1"/>
      </rPr>
      <t>)</t>
    </r>
  </si>
  <si>
    <t>7A</t>
  </si>
  <si>
    <t>8A</t>
  </si>
  <si>
    <t>9A</t>
  </si>
  <si>
    <t>12A</t>
  </si>
  <si>
    <t>13A</t>
  </si>
  <si>
    <t>71A</t>
  </si>
  <si>
    <t>77A</t>
  </si>
  <si>
    <t>83A</t>
  </si>
  <si>
    <t>Low tide selected date</t>
  </si>
  <si>
    <t xml:space="preserve">High tide selected date  </t>
  </si>
  <si>
    <t>(dd/mm/yy)</t>
  </si>
  <si>
    <r>
      <t>S=(S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+S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)/2</t>
    </r>
  </si>
  <si>
    <r>
      <t>T=(T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+T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)/2</t>
    </r>
  </si>
  <si>
    <t>21A</t>
  </si>
  <si>
    <t>22A</t>
  </si>
  <si>
    <t>Klode Park , Whitefish Bay, USA (Lake Michigan Coast)</t>
  </si>
  <si>
    <t>79A</t>
  </si>
  <si>
    <t>83B</t>
  </si>
  <si>
    <t>86A</t>
  </si>
  <si>
    <t>Project information</t>
  </si>
  <si>
    <t>17A</t>
  </si>
  <si>
    <t>19A</t>
  </si>
  <si>
    <t>19B</t>
  </si>
  <si>
    <t>42A</t>
  </si>
  <si>
    <t>52A</t>
  </si>
  <si>
    <t>66A</t>
  </si>
  <si>
    <t>69A</t>
  </si>
  <si>
    <t>72A</t>
  </si>
  <si>
    <r>
      <t>53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</si>
  <si>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</si>
  <si>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</si>
  <si>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</si>
  <si>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</si>
  <si>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</si>
  <si>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14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</si>
  <si>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13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</si>
  <si>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</si>
  <si>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</si>
  <si>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</si>
  <si>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14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</si>
  <si>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</si>
  <si>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17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</si>
  <si>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</si>
  <si>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18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</si>
  <si>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37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</si>
  <si>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</si>
  <si>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33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</si>
  <si>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-15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</si>
  <si>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-16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</si>
  <si>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t>249;163</t>
  </si>
  <si>
    <t>248;163</t>
  </si>
  <si>
    <t>11;7</t>
  </si>
  <si>
    <t>119;84</t>
  </si>
  <si>
    <t>107;92</t>
  </si>
  <si>
    <t>104;93</t>
  </si>
  <si>
    <t>93;80</t>
  </si>
  <si>
    <t>217;30</t>
  </si>
  <si>
    <t>11;12</t>
  </si>
  <si>
    <t>11;9</t>
  </si>
  <si>
    <t>127;85</t>
  </si>
  <si>
    <t>141;84</t>
  </si>
  <si>
    <t>26;67</t>
  </si>
  <si>
    <t>115;131</t>
  </si>
  <si>
    <t>116;131</t>
  </si>
  <si>
    <t>121;135</t>
  </si>
  <si>
    <t>109;141</t>
  </si>
  <si>
    <t>104;145</t>
  </si>
  <si>
    <t>102;146</t>
  </si>
  <si>
    <t>99;149</t>
  </si>
  <si>
    <t>95;149</t>
  </si>
  <si>
    <t>94;149</t>
  </si>
  <si>
    <t>92;149</t>
  </si>
  <si>
    <t>91;149</t>
  </si>
  <si>
    <t>47;163</t>
  </si>
  <si>
    <t>43;163</t>
  </si>
  <si>
    <t>42;163</t>
  </si>
  <si>
    <t>113;131</t>
  </si>
  <si>
    <t>121;128</t>
  </si>
  <si>
    <t>89;153</t>
  </si>
  <si>
    <t>91;153</t>
  </si>
  <si>
    <t>152;64</t>
  </si>
  <si>
    <t>157;70</t>
  </si>
  <si>
    <t>167;124</t>
  </si>
  <si>
    <t>161;117</t>
  </si>
  <si>
    <t>161;118</t>
  </si>
  <si>
    <t>162;118</t>
  </si>
  <si>
    <t>167;121</t>
  </si>
  <si>
    <t>167;122</t>
  </si>
  <si>
    <t>167;123</t>
  </si>
  <si>
    <t>165;123</t>
  </si>
  <si>
    <t>177;130</t>
  </si>
  <si>
    <t>183;132</t>
  </si>
  <si>
    <r>
      <t>D</t>
    </r>
    <r>
      <rPr>
        <b/>
        <vertAlign val="subscript"/>
        <sz val="11"/>
        <color rgb="FF00B0F0"/>
        <rFont val="Calibri"/>
        <family val="2"/>
      </rPr>
      <t>50</t>
    </r>
  </si>
  <si>
    <t>(mm)</t>
  </si>
  <si>
    <r>
      <t>F</t>
    </r>
    <r>
      <rPr>
        <b/>
        <vertAlign val="subscript"/>
        <sz val="11"/>
        <color rgb="FF00B0F0"/>
        <rFont val="Times New Roman"/>
        <family val="1"/>
      </rPr>
      <t>B</t>
    </r>
  </si>
  <si>
    <r>
      <t>C</t>
    </r>
    <r>
      <rPr>
        <b/>
        <vertAlign val="subscript"/>
        <sz val="11"/>
        <color rgb="FF00B0F0"/>
        <rFont val="Times New Roman"/>
        <family val="1"/>
      </rPr>
      <t>B</t>
    </r>
  </si>
  <si>
    <r>
      <t>Ɵ</t>
    </r>
    <r>
      <rPr>
        <b/>
        <vertAlign val="subscript"/>
        <sz val="11"/>
        <color rgb="FF00B0F0"/>
        <rFont val="Times New Roman"/>
        <family val="1"/>
      </rPr>
      <t>B</t>
    </r>
  </si>
  <si>
    <t>Predominant deep-water wave characteristics</t>
  </si>
  <si>
    <t>Wave period (T)</t>
  </si>
  <si>
    <r>
      <t>Wave direction (</t>
    </r>
    <r>
      <rPr>
        <b/>
        <sz val="11"/>
        <color rgb="FF00B0F0"/>
        <rFont val="Symbol"/>
        <family val="1"/>
        <charset val="2"/>
      </rPr>
      <t>a</t>
    </r>
    <r>
      <rPr>
        <b/>
        <vertAlign val="subscript"/>
        <sz val="11"/>
        <color rgb="FF00B0F0"/>
        <rFont val="Times New Roman"/>
        <family val="1"/>
      </rPr>
      <t>0</t>
    </r>
    <r>
      <rPr>
        <b/>
        <sz val="11"/>
        <color rgb="FF00B0F0"/>
        <rFont val="Times New Roman"/>
        <family val="1"/>
      </rPr>
      <t>)</t>
    </r>
  </si>
  <si>
    <r>
      <t>Wave length (L</t>
    </r>
    <r>
      <rPr>
        <b/>
        <vertAlign val="subscript"/>
        <sz val="11"/>
        <color rgb="FF00B0F0"/>
        <rFont val="Times New Roman"/>
        <family val="1"/>
      </rPr>
      <t>0</t>
    </r>
    <r>
      <rPr>
        <b/>
        <sz val="11"/>
        <color rgb="FF00B0F0"/>
        <rFont val="Times New Roman"/>
        <family val="1"/>
      </rPr>
      <t>)</t>
    </r>
  </si>
  <si>
    <t>Representative wave characteristics</t>
  </si>
  <si>
    <r>
      <t>Wave height (H</t>
    </r>
    <r>
      <rPr>
        <b/>
        <vertAlign val="subscript"/>
        <sz val="11"/>
        <color rgb="FF00B0F0"/>
        <rFont val="Times New Roman"/>
        <family val="1"/>
      </rPr>
      <t>0</t>
    </r>
    <r>
      <rPr>
        <b/>
        <sz val="11"/>
        <color rgb="FF00B0F0"/>
        <rFont val="Times New Roman"/>
        <family val="1"/>
      </rPr>
      <t>)</t>
    </r>
  </si>
  <si>
    <r>
      <rPr>
        <b/>
        <sz val="11"/>
        <color rgb="FF00B0F0"/>
        <rFont val="Times New Roman"/>
        <family val="1"/>
      </rPr>
      <t>Representative wave height (H</t>
    </r>
    <r>
      <rPr>
        <b/>
        <vertAlign val="subscript"/>
        <sz val="11"/>
        <color rgb="FF00B0F0"/>
        <rFont val="Times New Roman"/>
        <family val="1"/>
      </rPr>
      <t>repr</t>
    </r>
    <r>
      <rPr>
        <b/>
        <sz val="11"/>
        <color rgb="FF00B0F0"/>
        <rFont val="Calibri"/>
        <family val="2"/>
        <scheme val="minor"/>
      </rPr>
      <t>)</t>
    </r>
  </si>
  <si>
    <r>
      <t>Representative wave period (T</t>
    </r>
    <r>
      <rPr>
        <b/>
        <vertAlign val="subscript"/>
        <sz val="11"/>
        <color rgb="FF00B0F0"/>
        <rFont val="Times New Roman"/>
        <family val="1"/>
      </rPr>
      <t>repr</t>
    </r>
    <r>
      <rPr>
        <b/>
        <sz val="11"/>
        <color rgb="FF00B0F0"/>
        <rFont val="Times New Roman"/>
        <family val="1"/>
      </rPr>
      <t>)</t>
    </r>
  </si>
  <si>
    <t>Representative wave lengh (Lrepr)</t>
  </si>
  <si>
    <r>
      <t>35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</si>
  <si>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34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</si>
  <si>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133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</si>
  <si>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35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</si>
  <si>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</si>
  <si>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52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</si>
  <si>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-0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</si>
  <si>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50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</si>
  <si>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50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</si>
  <si>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-71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</si>
  <si>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</si>
  <si>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-75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</si>
  <si>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</si>
  <si>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39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</si>
  <si>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39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</si>
  <si>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-93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</si>
  <si>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29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</si>
  <si>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-90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</si>
  <si>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29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</si>
  <si>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-82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24'00"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</si>
  <si>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28'48"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</si>
  <si>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07'12"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</si>
  <si>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14'24"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</si>
  <si>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12'00"</t>
    </r>
  </si>
  <si>
    <r>
      <t>42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12'00"</t>
    </r>
  </si>
  <si>
    <r>
      <t>-80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</si>
  <si>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57'36"</t>
    </r>
  </si>
  <si>
    <r>
      <t>-82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45'36"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</si>
  <si>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33'36"</t>
    </r>
  </si>
  <si>
    <r>
      <t>-83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19'12"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</si>
  <si>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45'36"</t>
    </r>
  </si>
  <si>
    <r>
      <t>-81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36'00"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</si>
  <si>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38'24"</t>
    </r>
  </si>
  <si>
    <r>
      <t>-87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48'00"</t>
    </r>
  </si>
  <si>
    <r>
      <t>43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07'12"</t>
    </r>
  </si>
  <si>
    <r>
      <t>-118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</si>
  <si>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33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</si>
  <si>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-158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24'00"</t>
    </r>
  </si>
  <si>
    <r>
      <t>21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57'00"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</si>
  <si>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</si>
  <si>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</si>
  <si>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</si>
  <si>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</si>
  <si>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</si>
  <si>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</si>
  <si>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38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</si>
  <si>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</si>
  <si>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37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</si>
  <si>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-2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</si>
  <si>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36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</si>
  <si>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</si>
  <si>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-3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</si>
  <si>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</si>
  <si>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r>
      <t>-4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30'00"</t>
    </r>
  </si>
  <si>
    <r>
      <t>-16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</si>
  <si>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</si>
  <si>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41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</si>
  <si>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-5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</si>
  <si>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10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</si>
  <si>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57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45'00"</t>
    </r>
  </si>
  <si>
    <r>
      <t>12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00'00"</t>
    </r>
  </si>
  <si>
    <r>
      <t>56</t>
    </r>
    <r>
      <rPr>
        <vertAlign val="superscript"/>
        <sz val="11"/>
        <rFont val="Times New Roman"/>
        <family val="1"/>
      </rPr>
      <t>o</t>
    </r>
    <r>
      <rPr>
        <sz val="11"/>
        <rFont val="Times New Roman"/>
        <family val="1"/>
      </rPr>
      <t>15'00"</t>
    </r>
  </si>
  <si>
    <t>Salient edge distance</t>
  </si>
  <si>
    <t xml:space="preserve"> Salient length </t>
  </si>
  <si>
    <t xml:space="preserve">Tombolo width </t>
  </si>
  <si>
    <t xml:space="preserve">Siltation measurement at low water level </t>
  </si>
  <si>
    <t xml:space="preserve">Siltation measurement at high water level </t>
  </si>
  <si>
    <t>Salient length</t>
  </si>
  <si>
    <t>Tombolo width</t>
  </si>
  <si>
    <t>Average siltation value at MWL</t>
  </si>
  <si>
    <r>
      <t xml:space="preserve"> </t>
    </r>
    <r>
      <rPr>
        <sz val="8"/>
        <color rgb="FF00B0F0"/>
        <rFont val="Times New Roman"/>
        <family val="1"/>
      </rPr>
      <t xml:space="preserve">Salient length </t>
    </r>
  </si>
  <si>
    <r>
      <t>(X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)</t>
    </r>
  </si>
  <si>
    <r>
      <t>(S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=X</t>
    </r>
    <r>
      <rPr>
        <vertAlign val="subscript"/>
        <sz val="11"/>
        <color rgb="FF00B0F0"/>
        <rFont val="Times New Roman"/>
        <family val="1"/>
      </rPr>
      <t>B</t>
    </r>
    <r>
      <rPr>
        <sz val="11"/>
        <color rgb="FF00B0F0"/>
        <rFont val="Times New Roman"/>
        <family val="1"/>
      </rPr>
      <t>-X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)</t>
    </r>
  </si>
  <si>
    <r>
      <t>(T</t>
    </r>
    <r>
      <rPr>
        <vertAlign val="subscript"/>
        <sz val="11"/>
        <color rgb="FF00B0F0"/>
        <rFont val="Times New Roman"/>
        <family val="1"/>
      </rPr>
      <t>L</t>
    </r>
    <r>
      <rPr>
        <sz val="11"/>
        <color rgb="FF00B0F0"/>
        <rFont val="Times New Roman"/>
        <family val="1"/>
      </rPr>
      <t>)</t>
    </r>
  </si>
  <si>
    <r>
      <t>(X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)</t>
    </r>
  </si>
  <si>
    <r>
      <t>(S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=X</t>
    </r>
    <r>
      <rPr>
        <vertAlign val="subscript"/>
        <sz val="11"/>
        <color rgb="FF00B0F0"/>
        <rFont val="Times New Roman"/>
        <family val="1"/>
      </rPr>
      <t>B</t>
    </r>
    <r>
      <rPr>
        <sz val="11"/>
        <color rgb="FF00B0F0"/>
        <rFont val="Times New Roman"/>
        <family val="1"/>
      </rPr>
      <t>-X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)</t>
    </r>
  </si>
  <si>
    <r>
      <t>(T</t>
    </r>
    <r>
      <rPr>
        <vertAlign val="subscript"/>
        <sz val="11"/>
        <color rgb="FF00B0F0"/>
        <rFont val="Times New Roman"/>
        <family val="1"/>
      </rPr>
      <t>H</t>
    </r>
    <r>
      <rPr>
        <sz val="11"/>
        <color rgb="FF00B0F0"/>
        <rFont val="Times New Roman"/>
        <family val="1"/>
      </rPr>
      <t>)</t>
    </r>
  </si>
  <si>
    <r>
      <t>Project N</t>
    </r>
    <r>
      <rPr>
        <u/>
        <sz val="11"/>
        <color rgb="FF00B0F0"/>
        <rFont val="Times New Roman"/>
        <family val="1"/>
      </rPr>
      <t>o</t>
    </r>
    <r>
      <rPr>
        <sz val="11"/>
        <color rgb="FF00B0F0"/>
        <rFont val="Times New Roman"/>
        <family val="1"/>
      </rPr>
      <t xml:space="preserve">  </t>
    </r>
  </si>
  <si>
    <r>
      <t>Project N</t>
    </r>
    <r>
      <rPr>
        <b/>
        <u/>
        <sz val="11"/>
        <color rgb="FF00B0F0"/>
        <rFont val="Times New Roman"/>
        <family val="1"/>
      </rPr>
      <t>o</t>
    </r>
    <r>
      <rPr>
        <b/>
        <sz val="11"/>
        <color rgb="FF00B0F0"/>
        <rFont val="Times New Roman"/>
        <family val="1"/>
      </rPr>
      <t xml:space="preserve"> </t>
    </r>
  </si>
  <si>
    <t>Appendix 1: Initial parameters of the collected projects</t>
  </si>
  <si>
    <t>Gap</t>
  </si>
  <si>
    <t>R</t>
  </si>
  <si>
    <t>G</t>
  </si>
  <si>
    <t>NI</t>
  </si>
  <si>
    <t>Note:</t>
  </si>
  <si>
    <t>NI: No Identify</t>
  </si>
  <si>
    <t>Appendix 3: Measurements of siltation on the equilibium shoreline behind detached breakwaters on aerial photography</t>
  </si>
  <si>
    <t xml:space="preserve">Gap distance </t>
  </si>
  <si>
    <t>(T)</t>
  </si>
  <si>
    <t>Up-drift distance</t>
  </si>
  <si>
    <t>Down-drift distance</t>
  </si>
  <si>
    <t>Measurement values at MWL</t>
  </si>
  <si>
    <t>Net shoreline accretion or erosion</t>
  </si>
  <si>
    <r>
      <t>(X</t>
    </r>
    <r>
      <rPr>
        <vertAlign val="subscript"/>
        <sz val="11"/>
        <color rgb="FF0070C0"/>
        <rFont val="Times New Roman"/>
        <family val="1"/>
      </rPr>
      <t>G</t>
    </r>
    <r>
      <rPr>
        <sz val="11"/>
        <color rgb="FF0070C0"/>
        <rFont val="Times New Roman"/>
        <family val="1"/>
      </rPr>
      <t>)</t>
    </r>
  </si>
  <si>
    <r>
      <t>(X</t>
    </r>
    <r>
      <rPr>
        <vertAlign val="subscript"/>
        <sz val="11"/>
        <color rgb="FF0070C0"/>
        <rFont val="Times New Roman"/>
        <family val="1"/>
      </rPr>
      <t>U</t>
    </r>
    <r>
      <rPr>
        <sz val="11"/>
        <color rgb="FF0070C0"/>
        <rFont val="Times New Roman"/>
        <family val="1"/>
      </rPr>
      <t xml:space="preserve">) </t>
    </r>
  </si>
  <si>
    <r>
      <t>(D</t>
    </r>
    <r>
      <rPr>
        <vertAlign val="subscript"/>
        <sz val="11"/>
        <color rgb="FF0070C0"/>
        <rFont val="Times New Roman"/>
        <family val="1"/>
      </rPr>
      <t>U</t>
    </r>
    <r>
      <rPr>
        <sz val="11"/>
        <color rgb="FF0070C0"/>
        <rFont val="Times New Roman"/>
        <family val="1"/>
      </rPr>
      <t>)</t>
    </r>
  </si>
  <si>
    <r>
      <t>(X</t>
    </r>
    <r>
      <rPr>
        <vertAlign val="subscript"/>
        <sz val="11"/>
        <color rgb="FF0070C0"/>
        <rFont val="Times New Roman"/>
        <family val="1"/>
      </rPr>
      <t>D</t>
    </r>
    <r>
      <rPr>
        <sz val="11"/>
        <color rgb="FF0070C0"/>
        <rFont val="Times New Roman"/>
        <family val="1"/>
      </rPr>
      <t>)</t>
    </r>
  </si>
  <si>
    <r>
      <t>(D</t>
    </r>
    <r>
      <rPr>
        <vertAlign val="subscript"/>
        <sz val="11"/>
        <color rgb="FF0070C0"/>
        <rFont val="Times New Roman"/>
        <family val="1"/>
      </rPr>
      <t>D</t>
    </r>
    <r>
      <rPr>
        <sz val="11"/>
        <color rgb="FF0070C0"/>
        <rFont val="Times New Roman"/>
        <family val="1"/>
      </rPr>
      <t>)</t>
    </r>
  </si>
  <si>
    <r>
      <t>(∆X</t>
    </r>
    <r>
      <rPr>
        <vertAlign val="subscript"/>
        <sz val="11"/>
        <color rgb="FF0070C0"/>
        <rFont val="Times New Roman"/>
        <family val="1"/>
      </rPr>
      <t>G</t>
    </r>
    <r>
      <rPr>
        <sz val="11"/>
        <color rgb="FF0070C0"/>
        <rFont val="Times New Roman"/>
        <family val="1"/>
      </rPr>
      <t xml:space="preserve"> = X</t>
    </r>
    <r>
      <rPr>
        <vertAlign val="subscript"/>
        <sz val="11"/>
        <color rgb="FF0070C0"/>
        <rFont val="Times New Roman"/>
        <family val="1"/>
      </rPr>
      <t>B</t>
    </r>
    <r>
      <rPr>
        <sz val="11"/>
        <color rgb="FF0070C0"/>
        <rFont val="Times New Roman"/>
        <family val="1"/>
      </rPr>
      <t>-X</t>
    </r>
    <r>
      <rPr>
        <vertAlign val="subscript"/>
        <sz val="11"/>
        <color rgb="FF0070C0"/>
        <rFont val="Times New Roman"/>
        <family val="1"/>
      </rPr>
      <t>G</t>
    </r>
    <r>
      <rPr>
        <sz val="11"/>
        <color rgb="FF0070C0"/>
        <rFont val="Times New Roman"/>
        <family val="1"/>
      </rPr>
      <t>)</t>
    </r>
  </si>
  <si>
    <r>
      <t>(∆X</t>
    </r>
    <r>
      <rPr>
        <vertAlign val="subscript"/>
        <sz val="11"/>
        <color rgb="FF0070C0"/>
        <rFont val="Times New Roman"/>
        <family val="1"/>
      </rPr>
      <t>U</t>
    </r>
    <r>
      <rPr>
        <sz val="11"/>
        <color rgb="FF0070C0"/>
        <rFont val="Times New Roman"/>
        <family val="1"/>
      </rPr>
      <t>=X</t>
    </r>
    <r>
      <rPr>
        <vertAlign val="subscript"/>
        <sz val="11"/>
        <color rgb="FF0070C0"/>
        <rFont val="Times New Roman"/>
        <family val="1"/>
      </rPr>
      <t>B</t>
    </r>
    <r>
      <rPr>
        <sz val="11"/>
        <color rgb="FF0070C0"/>
        <rFont val="Times New Roman"/>
        <family val="1"/>
      </rPr>
      <t>-X</t>
    </r>
    <r>
      <rPr>
        <vertAlign val="subscript"/>
        <sz val="11"/>
        <color rgb="FF0070C0"/>
        <rFont val="Times New Roman"/>
        <family val="1"/>
      </rPr>
      <t>U</t>
    </r>
    <r>
      <rPr>
        <sz val="11"/>
        <color rgb="FF0070C0"/>
        <rFont val="Times New Roman"/>
        <family val="1"/>
      </rPr>
      <t>)</t>
    </r>
  </si>
  <si>
    <r>
      <t>(∆X</t>
    </r>
    <r>
      <rPr>
        <vertAlign val="subscript"/>
        <sz val="11"/>
        <color rgb="FF0070C0"/>
        <rFont val="Times New Roman"/>
        <family val="1"/>
      </rPr>
      <t>D</t>
    </r>
    <r>
      <rPr>
        <sz val="11"/>
        <color rgb="FF0070C0"/>
        <rFont val="Times New Roman"/>
        <family val="1"/>
      </rPr>
      <t>=X</t>
    </r>
    <r>
      <rPr>
        <vertAlign val="subscript"/>
        <sz val="11"/>
        <color rgb="FF0070C0"/>
        <rFont val="Times New Roman"/>
        <family val="1"/>
      </rPr>
      <t>B</t>
    </r>
    <r>
      <rPr>
        <sz val="11"/>
        <color rgb="FF0070C0"/>
        <rFont val="Times New Roman"/>
        <family val="1"/>
      </rPr>
      <t>-X</t>
    </r>
    <r>
      <rPr>
        <vertAlign val="subscript"/>
        <sz val="11"/>
        <color rgb="FF0070C0"/>
        <rFont val="Times New Roman"/>
        <family val="1"/>
      </rPr>
      <t>D</t>
    </r>
    <r>
      <rPr>
        <sz val="11"/>
        <color rgb="FF0070C0"/>
        <rFont val="Times New Roman"/>
        <family val="1"/>
      </rPr>
      <t>)</t>
    </r>
  </si>
  <si>
    <r>
      <t>N</t>
    </r>
    <r>
      <rPr>
        <b/>
        <u/>
        <sz val="11"/>
        <color rgb="FF0070C0"/>
        <rFont val="Times New Roman"/>
        <family val="1"/>
      </rPr>
      <t>O</t>
    </r>
  </si>
  <si>
    <r>
      <t xml:space="preserve"> Project N</t>
    </r>
    <r>
      <rPr>
        <b/>
        <u/>
        <sz val="11"/>
        <color rgb="FF0070C0"/>
        <rFont val="Times New Roman"/>
        <family val="1"/>
      </rPr>
      <t>o</t>
    </r>
    <r>
      <rPr>
        <b/>
        <sz val="11"/>
        <color rgb="FF0070C0"/>
        <rFont val="Times New Roman"/>
        <family val="1"/>
      </rPr>
      <t xml:space="preserve"> </t>
    </r>
  </si>
  <si>
    <t>(S)</t>
  </si>
  <si>
    <t>Presque Isle, Pennsylvania, USA (Lake Erie Coast) - Part 1</t>
  </si>
  <si>
    <t>Presque Isle, Pennsylvania, USA (Lake Erie Coast) - Part 2</t>
  </si>
  <si>
    <t xml:space="preserve">Salient length </t>
  </si>
  <si>
    <t>at hight tide</t>
  </si>
  <si>
    <t>at low tide</t>
  </si>
  <si>
    <t>Siltation length</t>
  </si>
  <si>
    <t>B: Obstruction of Breakwater</t>
  </si>
  <si>
    <t>G: Obstruction of Grone</t>
  </si>
  <si>
    <t>R: Obstruction of Revetment</t>
  </si>
  <si>
    <t>Table 1: Measurement of shoreline at four positions: Tombolo, opposite a gap, up-drift, down-drift for tombolo formation projects</t>
  </si>
  <si>
    <t>Table 2: Measurement of shoreline at four positions: Salient, opposite a gap, up-drift, down-drift for salient formation projects</t>
  </si>
  <si>
    <t>Table 3: Measurement of shoreline at four positions: Siltation, opposite a gap, up-drift, down-drift for both tombolo and salient formation projects</t>
  </si>
  <si>
    <t>Table 4: Measurement of shoreline at four positions: Siltation, opposite a gap, up-drift, down-drift for no sinuosity formation projects</t>
  </si>
  <si>
    <t>Up-drift</t>
  </si>
  <si>
    <t>Down-drift</t>
  </si>
  <si>
    <t xml:space="preserve">Appendix 2: Physical conditions at the projects </t>
  </si>
  <si>
    <t>Appendix 4: Net shoreline changes at four positions in different siltation formations</t>
  </si>
  <si>
    <t>! Mistakes!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</si>
</sst>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Times New Roman"/>
      <family val="1"/>
    </font>
    <font>
      <b/>
      <u/>
      <sz val="11"/>
      <color rgb="FF00B0F0"/>
      <name val="Times New Roman"/>
      <family val="1"/>
    </font>
    <font>
      <b/>
      <sz val="11"/>
      <color rgb="FF00B0F0"/>
      <name val="Calibri"/>
      <family val="2"/>
      <scheme val="minor"/>
    </font>
    <font>
      <b/>
      <vertAlign val="subscript"/>
      <sz val="11"/>
      <color rgb="FF00B0F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B0F0"/>
      <name val="Calibri"/>
      <family val="2"/>
    </font>
    <font>
      <sz val="11"/>
      <color rgb="FF00B0F0"/>
      <name val="Times New Roman"/>
      <family val="1"/>
    </font>
    <font>
      <sz val="8"/>
      <color rgb="FF00B0F0"/>
      <name val="Times New Roman"/>
      <family val="1"/>
    </font>
    <font>
      <sz val="10"/>
      <color rgb="FF00B0F0"/>
      <name val="Times New Roman"/>
      <family val="1"/>
    </font>
    <font>
      <sz val="11"/>
      <color rgb="FF7030A0"/>
      <name val="Times New Roman"/>
      <family val="1"/>
    </font>
    <font>
      <vertAlign val="subscript"/>
      <sz val="11"/>
      <color rgb="FF00B0F0"/>
      <name val="Times New Roman"/>
      <family val="1"/>
    </font>
    <font>
      <b/>
      <vertAlign val="subscript"/>
      <sz val="11"/>
      <color rgb="FF00B0F0"/>
      <name val="Calibri"/>
      <family val="2"/>
    </font>
    <font>
      <b/>
      <sz val="11"/>
      <color rgb="FF00B0F0"/>
      <name val="Symbol"/>
      <family val="1"/>
      <charset val="2"/>
    </font>
    <font>
      <sz val="11"/>
      <color rgb="FF7030A0"/>
      <name val="Calibri"/>
      <family val="2"/>
      <scheme val="minor"/>
    </font>
    <font>
      <sz val="11"/>
      <color rgb="FF0070C0"/>
      <name val="Times New Roman"/>
      <family val="1"/>
    </font>
    <font>
      <vertAlign val="subscript"/>
      <sz val="11"/>
      <color rgb="FF0070C0"/>
      <name val="Times New Roman"/>
      <family val="1"/>
    </font>
    <font>
      <b/>
      <sz val="12"/>
      <color rgb="FF00B0F0"/>
      <name val="Times New Roman"/>
      <family val="1"/>
    </font>
    <font>
      <u/>
      <sz val="11"/>
      <color rgb="FF00B0F0"/>
      <name val="Times New Roman"/>
      <family val="1"/>
    </font>
    <font>
      <b/>
      <sz val="11"/>
      <color rgb="FF0070C0"/>
      <name val="Times New Roman"/>
      <family val="1"/>
    </font>
    <font>
      <b/>
      <u/>
      <sz val="11"/>
      <color rgb="FF0070C0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3" xfId="0" applyNumberFormat="1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wrapText="1"/>
    </xf>
    <xf numFmtId="16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5" fillId="0" borderId="0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2" fontId="7" fillId="0" borderId="0" xfId="0" applyNumberFormat="1" applyFont="1" applyBorder="1" applyAlignment="1">
      <alignment horizontal="center"/>
    </xf>
    <xf numFmtId="49" fontId="5" fillId="0" borderId="19" xfId="0" applyNumberFormat="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165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19" fillId="0" borderId="19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center"/>
      <protection hidden="1"/>
    </xf>
    <xf numFmtId="0" fontId="9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164" fontId="5" fillId="0" borderId="3" xfId="0" applyNumberFormat="1" applyFont="1" applyBorder="1" applyAlignment="1" applyProtection="1">
      <alignment horizontal="center"/>
      <protection hidden="1"/>
    </xf>
    <xf numFmtId="2" fontId="7" fillId="0" borderId="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10" fontId="7" fillId="0" borderId="19" xfId="0" applyNumberFormat="1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5" fillId="0" borderId="19" xfId="0" applyNumberFormat="1" applyFont="1" applyBorder="1" applyAlignment="1" applyProtection="1">
      <alignment horizontal="center"/>
      <protection hidden="1"/>
    </xf>
    <xf numFmtId="2" fontId="7" fillId="0" borderId="2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 applyProtection="1">
      <alignment horizontal="center"/>
      <protection hidden="1"/>
    </xf>
    <xf numFmtId="164" fontId="5" fillId="0" borderId="23" xfId="0" applyNumberFormat="1" applyFont="1" applyBorder="1" applyAlignment="1">
      <alignment horizontal="center"/>
    </xf>
    <xf numFmtId="0" fontId="14" fillId="0" borderId="30" xfId="0" applyFont="1" applyFill="1" applyBorder="1" applyAlignment="1" applyProtection="1">
      <alignment horizontal="center" vertical="center" wrapText="1"/>
      <protection hidden="1"/>
    </xf>
    <xf numFmtId="0" fontId="19" fillId="0" borderId="17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164" fontId="2" fillId="0" borderId="3" xfId="0" applyNumberFormat="1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49" fontId="9" fillId="0" borderId="13" xfId="0" applyNumberFormat="1" applyFont="1" applyBorder="1" applyAlignment="1" applyProtection="1">
      <alignment horizontal="center" vertical="center" wrapText="1"/>
      <protection hidden="1"/>
    </xf>
    <xf numFmtId="49" fontId="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0" fontId="9" fillId="0" borderId="28" xfId="0" applyFont="1" applyBorder="1" applyAlignment="1" applyProtection="1">
      <alignment horizontal="center" vertical="center" wrapText="1"/>
      <protection hidden="1"/>
    </xf>
    <xf numFmtId="0" fontId="9" fillId="0" borderId="27" xfId="0" applyFont="1" applyBorder="1" applyAlignment="1" applyProtection="1">
      <alignment horizontal="center" vertical="center" wrapText="1"/>
      <protection hidden="1"/>
    </xf>
    <xf numFmtId="0" fontId="9" fillId="0" borderId="14" xfId="0" applyFont="1" applyFill="1" applyBorder="1" applyAlignment="1" applyProtection="1">
      <alignment horizontal="center" vertical="center" wrapText="1"/>
      <protection hidden="1"/>
    </xf>
    <xf numFmtId="0" fontId="9" fillId="0" borderId="16" xfId="0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/>
    </xf>
    <xf numFmtId="0" fontId="28" fillId="0" borderId="28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2" fontId="9" fillId="0" borderId="3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9" fillId="0" borderId="17" xfId="0" applyFont="1" applyBorder="1" applyAlignment="1" applyProtection="1">
      <alignment horizontal="center" wrapText="1"/>
      <protection hidden="1"/>
    </xf>
    <xf numFmtId="0" fontId="19" fillId="0" borderId="19" xfId="0" applyFont="1" applyBorder="1" applyAlignment="1" applyProtection="1">
      <alignment horizontal="center" wrapText="1"/>
      <protection hidden="1"/>
    </xf>
    <xf numFmtId="0" fontId="19" fillId="0" borderId="21" xfId="0" applyFont="1" applyBorder="1" applyAlignment="1" applyProtection="1">
      <alignment horizontal="center" wrapText="1"/>
      <protection hidden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49" fontId="5" fillId="0" borderId="1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23" fillId="0" borderId="0" xfId="0" applyFont="1" applyBorder="1" applyAlignment="1"/>
    <xf numFmtId="0" fontId="5" fillId="0" borderId="4" xfId="0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/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3" xfId="0" applyNumberFormat="1" applyFont="1" applyFill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horizontal="left"/>
    </xf>
    <xf numFmtId="49" fontId="5" fillId="0" borderId="19" xfId="0" applyNumberFormat="1" applyFont="1" applyFill="1" applyBorder="1" applyAlignment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6" fillId="0" borderId="9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wrapText="1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7" fillId="0" borderId="14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wrapText="1"/>
      <protection hidden="1"/>
    </xf>
    <xf numFmtId="0" fontId="16" fillId="0" borderId="16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14" fontId="16" fillId="0" borderId="4" xfId="0" applyNumberFormat="1" applyFont="1" applyBorder="1" applyAlignment="1">
      <alignment horizontal="center" wrapText="1"/>
    </xf>
    <xf numFmtId="14" fontId="16" fillId="0" borderId="8" xfId="0" applyNumberFormat="1" applyFont="1" applyBorder="1" applyAlignment="1">
      <alignment horizontal="center" wrapText="1"/>
    </xf>
    <xf numFmtId="2" fontId="5" fillId="0" borderId="23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14" fontId="16" fillId="0" borderId="3" xfId="0" applyNumberFormat="1" applyFont="1" applyBorder="1" applyAlignment="1">
      <alignment horizontal="center" wrapText="1"/>
    </xf>
    <xf numFmtId="14" fontId="16" fillId="0" borderId="7" xfId="0" applyNumberFormat="1" applyFont="1" applyBorder="1" applyAlignment="1">
      <alignment horizontal="center" wrapText="1"/>
    </xf>
    <xf numFmtId="2" fontId="5" fillId="0" borderId="1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14" fontId="16" fillId="0" borderId="1" xfId="0" applyNumberFormat="1" applyFont="1" applyBorder="1" applyAlignment="1">
      <alignment horizontal="center" wrapText="1"/>
    </xf>
    <xf numFmtId="14" fontId="16" fillId="0" borderId="6" xfId="0" applyNumberFormat="1" applyFon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4" fontId="16" fillId="0" borderId="0" xfId="0" applyNumberFormat="1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14" fontId="16" fillId="0" borderId="19" xfId="0" applyNumberFormat="1" applyFont="1" applyBorder="1" applyAlignment="1">
      <alignment horizontal="center" wrapText="1"/>
    </xf>
    <xf numFmtId="164" fontId="5" fillId="0" borderId="19" xfId="0" applyNumberFormat="1" applyFont="1" applyBorder="1" applyAlignment="1">
      <alignment horizontal="center" wrapText="1"/>
    </xf>
    <xf numFmtId="14" fontId="16" fillId="0" borderId="20" xfId="0" applyNumberFormat="1" applyFont="1" applyBorder="1" applyAlignment="1">
      <alignment horizontal="center" wrapText="1"/>
    </xf>
    <xf numFmtId="2" fontId="5" fillId="0" borderId="21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/>
    <xf numFmtId="0" fontId="2" fillId="0" borderId="3" xfId="0" applyFont="1" applyBorder="1" applyAlignment="1"/>
    <xf numFmtId="2" fontId="3" fillId="0" borderId="16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31" fillId="0" borderId="0" xfId="0" applyFont="1" applyAlignment="1"/>
    <xf numFmtId="0" fontId="14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wrapText="1"/>
      <protection hidden="1"/>
    </xf>
    <xf numFmtId="0" fontId="15" fillId="0" borderId="14" xfId="0" applyFont="1" applyBorder="1" applyAlignment="1" applyProtection="1">
      <alignment horizontal="center" wrapText="1"/>
      <protection hidden="1"/>
    </xf>
    <xf numFmtId="0" fontId="11" fillId="0" borderId="0" xfId="0" applyFont="1" applyAlignment="1">
      <alignment wrapText="1"/>
    </xf>
    <xf numFmtId="0" fontId="9" fillId="0" borderId="0" xfId="0" applyFont="1" applyAlignment="1" applyProtection="1">
      <alignment wrapText="1"/>
      <protection hidden="1"/>
    </xf>
    <xf numFmtId="0" fontId="9" fillId="0" borderId="29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23" fillId="0" borderId="0" xfId="0" applyFont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164" fontId="2" fillId="0" borderId="16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wrapText="1"/>
    </xf>
    <xf numFmtId="3" fontId="5" fillId="0" borderId="3" xfId="0" applyNumberFormat="1" applyFont="1" applyFill="1" applyBorder="1" applyAlignment="1" applyProtection="1">
      <alignment horizontal="center" wrapText="1"/>
      <protection locked="0"/>
    </xf>
    <xf numFmtId="3" fontId="5" fillId="0" borderId="5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NumberFormat="1" applyFont="1" applyFill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3" fontId="5" fillId="0" borderId="19" xfId="0" applyNumberFormat="1" applyFont="1" applyFill="1" applyBorder="1" applyAlignment="1" applyProtection="1">
      <alignment horizontal="center" wrapText="1"/>
      <protection locked="0"/>
    </xf>
    <xf numFmtId="0" fontId="5" fillId="0" borderId="19" xfId="0" applyNumberFormat="1" applyFont="1" applyFill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4" xfId="0" applyFont="1" applyBorder="1" applyAlignment="1"/>
    <xf numFmtId="0" fontId="2" fillId="0" borderId="19" xfId="0" applyFont="1" applyBorder="1" applyAlignment="1"/>
    <xf numFmtId="0" fontId="5" fillId="0" borderId="4" xfId="0" applyFont="1" applyBorder="1" applyAlignment="1"/>
    <xf numFmtId="0" fontId="5" fillId="0" borderId="19" xfId="0" applyFont="1" applyBorder="1" applyAlignment="1"/>
    <xf numFmtId="0" fontId="3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9"/>
  <sheetViews>
    <sheetView tabSelected="1" zoomScale="70" zoomScaleNormal="70" zoomScaleSheetLayoutView="70" zoomScalePageLayoutView="55" workbookViewId="0">
      <pane ySplit="1350" activePane="bottomLeft"/>
      <selection sqref="A1:Q2"/>
      <selection pane="bottomLeft" activeCell="J38" sqref="J38"/>
    </sheetView>
  </sheetViews>
  <sheetFormatPr baseColWidth="10" defaultColWidth="9.140625" defaultRowHeight="15" x14ac:dyDescent="0.25"/>
  <cols>
    <col min="1" max="1" width="14" style="20" bestFit="1" customWidth="1"/>
    <col min="2" max="2" width="10.5703125" style="20" bestFit="1" customWidth="1"/>
    <col min="3" max="3" width="57.42578125" style="20" bestFit="1" customWidth="1"/>
    <col min="4" max="4" width="21.42578125" style="20" bestFit="1" customWidth="1"/>
    <col min="5" max="5" width="13.140625" style="20" bestFit="1" customWidth="1"/>
    <col min="6" max="6" width="11.140625" style="211" bestFit="1" customWidth="1"/>
    <col min="7" max="7" width="24.85546875" style="20" bestFit="1" customWidth="1"/>
    <col min="8" max="10" width="6.85546875" style="20" bestFit="1" customWidth="1"/>
    <col min="11" max="11" width="8.7109375" style="20" bestFit="1" customWidth="1"/>
    <col min="12" max="13" width="6.28515625" style="20" bestFit="1" customWidth="1"/>
    <col min="14" max="14" width="10.5703125" style="20" bestFit="1" customWidth="1"/>
    <col min="15" max="15" width="6.85546875" style="20" bestFit="1" customWidth="1"/>
    <col min="16" max="16" width="11.42578125" style="20" bestFit="1" customWidth="1"/>
    <col min="17" max="17" width="7.42578125" style="20" bestFit="1" customWidth="1"/>
    <col min="18" max="16384" width="9.140625" style="20"/>
  </cols>
  <sheetData>
    <row r="1" spans="1:20" x14ac:dyDescent="0.25">
      <c r="A1" s="287" t="s">
        <v>522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71"/>
      <c r="S1" s="1"/>
      <c r="T1" s="1"/>
    </row>
    <row r="2" spans="1:20" ht="15.75" thickBot="1" x14ac:dyDescent="0.3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S2" s="240"/>
      <c r="T2" s="240"/>
    </row>
    <row r="3" spans="1:20" s="293" customFormat="1" ht="18" x14ac:dyDescent="0.35">
      <c r="A3" s="289" t="s">
        <v>521</v>
      </c>
      <c r="B3" s="290" t="s">
        <v>0</v>
      </c>
      <c r="C3" s="125" t="s">
        <v>1</v>
      </c>
      <c r="D3" s="125" t="s">
        <v>2</v>
      </c>
      <c r="E3" s="127" t="s">
        <v>119</v>
      </c>
      <c r="F3" s="128"/>
      <c r="G3" s="125" t="s">
        <v>3</v>
      </c>
      <c r="H3" s="106" t="s">
        <v>332</v>
      </c>
      <c r="I3" s="106" t="s">
        <v>333</v>
      </c>
      <c r="J3" s="106" t="s">
        <v>334</v>
      </c>
      <c r="K3" s="106" t="s">
        <v>431</v>
      </c>
      <c r="L3" s="106" t="s">
        <v>432</v>
      </c>
      <c r="M3" s="106" t="s">
        <v>335</v>
      </c>
      <c r="N3" s="106" t="s">
        <v>5</v>
      </c>
      <c r="O3" s="56" t="s">
        <v>331</v>
      </c>
      <c r="P3" s="291" t="s">
        <v>433</v>
      </c>
      <c r="Q3" s="292" t="s">
        <v>429</v>
      </c>
      <c r="S3" s="294"/>
      <c r="T3" s="294"/>
    </row>
    <row r="4" spans="1:20" s="293" customFormat="1" ht="17.25" x14ac:dyDescent="0.25">
      <c r="A4" s="295"/>
      <c r="B4" s="296"/>
      <c r="C4" s="126"/>
      <c r="D4" s="126"/>
      <c r="E4" s="78" t="s">
        <v>7</v>
      </c>
      <c r="F4" s="78" t="s">
        <v>6</v>
      </c>
      <c r="G4" s="126"/>
      <c r="H4" s="107" t="s">
        <v>8</v>
      </c>
      <c r="I4" s="107" t="s">
        <v>8</v>
      </c>
      <c r="J4" s="107" t="s">
        <v>8</v>
      </c>
      <c r="K4" s="107" t="s">
        <v>8</v>
      </c>
      <c r="L4" s="107" t="s">
        <v>8</v>
      </c>
      <c r="M4" s="107" t="s">
        <v>8</v>
      </c>
      <c r="N4" s="78" t="s">
        <v>336</v>
      </c>
      <c r="O4" s="79" t="s">
        <v>8</v>
      </c>
      <c r="P4" s="297" t="s">
        <v>267</v>
      </c>
      <c r="Q4" s="298" t="s">
        <v>430</v>
      </c>
      <c r="S4" s="294"/>
      <c r="T4" s="294"/>
    </row>
    <row r="5" spans="1:20" s="300" customFormat="1" ht="15.75" thickBot="1" x14ac:dyDescent="0.3">
      <c r="A5" s="191">
        <v>1</v>
      </c>
      <c r="B5" s="192">
        <v>2</v>
      </c>
      <c r="C5" s="192">
        <v>3</v>
      </c>
      <c r="D5" s="192">
        <v>4</v>
      </c>
      <c r="E5" s="192">
        <v>5</v>
      </c>
      <c r="F5" s="192">
        <v>6</v>
      </c>
      <c r="G5" s="192">
        <v>7</v>
      </c>
      <c r="H5" s="192">
        <v>8</v>
      </c>
      <c r="I5" s="192">
        <v>9</v>
      </c>
      <c r="J5" s="192">
        <v>10</v>
      </c>
      <c r="K5" s="192">
        <v>11</v>
      </c>
      <c r="L5" s="192">
        <v>12</v>
      </c>
      <c r="M5" s="192">
        <v>13</v>
      </c>
      <c r="N5" s="192">
        <v>14</v>
      </c>
      <c r="O5" s="192">
        <v>15</v>
      </c>
      <c r="P5" s="192">
        <v>16</v>
      </c>
      <c r="Q5" s="193">
        <v>17</v>
      </c>
      <c r="R5" s="299"/>
      <c r="S5" s="299"/>
      <c r="T5" s="299"/>
    </row>
    <row r="6" spans="1:20" ht="18" x14ac:dyDescent="0.25">
      <c r="A6" s="194">
        <v>1</v>
      </c>
      <c r="B6" s="195" t="s">
        <v>9</v>
      </c>
      <c r="C6" s="44" t="s">
        <v>10</v>
      </c>
      <c r="D6" s="80"/>
      <c r="E6" s="81" t="s">
        <v>125</v>
      </c>
      <c r="F6" s="81" t="s">
        <v>124</v>
      </c>
      <c r="G6" s="80">
        <v>1</v>
      </c>
      <c r="H6" s="51">
        <v>280</v>
      </c>
      <c r="I6" s="51"/>
      <c r="J6" s="51">
        <v>200</v>
      </c>
      <c r="K6" s="51"/>
      <c r="L6" s="52">
        <v>5.25</v>
      </c>
      <c r="M6" s="51">
        <v>3</v>
      </c>
      <c r="N6" s="53">
        <f>M6/J6</f>
        <v>1.4999999999999999E-2</v>
      </c>
      <c r="O6" s="243">
        <v>0.5</v>
      </c>
      <c r="P6" s="301">
        <v>358</v>
      </c>
      <c r="Q6" s="302"/>
      <c r="R6" s="32"/>
    </row>
    <row r="7" spans="1:20" ht="18" x14ac:dyDescent="0.25">
      <c r="A7" s="196">
        <v>2</v>
      </c>
      <c r="B7" s="195"/>
      <c r="C7" s="3" t="s">
        <v>10</v>
      </c>
      <c r="D7" s="11">
        <v>1965</v>
      </c>
      <c r="E7" s="35" t="s">
        <v>127</v>
      </c>
      <c r="F7" s="35" t="s">
        <v>126</v>
      </c>
      <c r="G7" s="11">
        <v>1</v>
      </c>
      <c r="H7" s="21">
        <v>200</v>
      </c>
      <c r="I7" s="21"/>
      <c r="J7" s="21">
        <v>100</v>
      </c>
      <c r="K7" s="21">
        <v>1</v>
      </c>
      <c r="L7" s="22">
        <v>5.25</v>
      </c>
      <c r="M7" s="21">
        <v>3</v>
      </c>
      <c r="N7" s="23">
        <f>M7/J7</f>
        <v>0.03</v>
      </c>
      <c r="O7" s="249">
        <v>0.5</v>
      </c>
      <c r="P7" s="303">
        <v>29</v>
      </c>
      <c r="Q7" s="304"/>
      <c r="R7" s="32"/>
    </row>
    <row r="8" spans="1:20" ht="18" x14ac:dyDescent="0.25">
      <c r="A8" s="196">
        <v>3</v>
      </c>
      <c r="B8" s="195"/>
      <c r="C8" s="3" t="s">
        <v>11</v>
      </c>
      <c r="D8" s="11"/>
      <c r="E8" s="35" t="s">
        <v>129</v>
      </c>
      <c r="F8" s="35" t="s">
        <v>128</v>
      </c>
      <c r="G8" s="11">
        <v>2</v>
      </c>
      <c r="H8" s="21">
        <v>223.5</v>
      </c>
      <c r="I8" s="21">
        <v>112</v>
      </c>
      <c r="J8" s="21">
        <v>208</v>
      </c>
      <c r="K8" s="200" t="s">
        <v>12</v>
      </c>
      <c r="L8" s="22">
        <v>5.25</v>
      </c>
      <c r="M8" s="21">
        <v>3.5</v>
      </c>
      <c r="N8" s="23">
        <f>M8/J8</f>
        <v>1.6826923076923076E-2</v>
      </c>
      <c r="O8" s="249">
        <v>0.5</v>
      </c>
      <c r="P8" s="303">
        <v>18</v>
      </c>
      <c r="Q8" s="304"/>
      <c r="R8" s="32"/>
    </row>
    <row r="9" spans="1:20" ht="18" x14ac:dyDescent="0.25">
      <c r="A9" s="196">
        <v>4</v>
      </c>
      <c r="B9" s="195"/>
      <c r="C9" s="3" t="s">
        <v>13</v>
      </c>
      <c r="D9" s="11"/>
      <c r="E9" s="35" t="s">
        <v>131</v>
      </c>
      <c r="F9" s="35" t="s">
        <v>130</v>
      </c>
      <c r="G9" s="11">
        <v>2</v>
      </c>
      <c r="H9" s="21">
        <v>262.5</v>
      </c>
      <c r="I9" s="21">
        <v>135</v>
      </c>
      <c r="J9" s="21">
        <v>200</v>
      </c>
      <c r="K9" s="21">
        <v>1.25</v>
      </c>
      <c r="L9" s="22">
        <v>5.25</v>
      </c>
      <c r="M9" s="21">
        <v>4</v>
      </c>
      <c r="N9" s="23">
        <f>M9/J9</f>
        <v>0.02</v>
      </c>
      <c r="O9" s="249">
        <v>0.5</v>
      </c>
      <c r="P9" s="303">
        <v>20</v>
      </c>
      <c r="Q9" s="304"/>
      <c r="R9" s="32"/>
    </row>
    <row r="10" spans="1:20" ht="18" x14ac:dyDescent="0.25">
      <c r="A10" s="196">
        <v>5</v>
      </c>
      <c r="B10" s="195"/>
      <c r="C10" s="17" t="s">
        <v>14</v>
      </c>
      <c r="D10" s="197" t="s">
        <v>15</v>
      </c>
      <c r="E10" s="35" t="s">
        <v>133</v>
      </c>
      <c r="F10" s="35" t="s">
        <v>132</v>
      </c>
      <c r="G10" s="11">
        <v>7</v>
      </c>
      <c r="H10" s="21">
        <v>130</v>
      </c>
      <c r="I10" s="21">
        <v>120</v>
      </c>
      <c r="J10" s="21">
        <v>257.14285714285717</v>
      </c>
      <c r="K10" s="21">
        <v>1.75</v>
      </c>
      <c r="L10" s="22">
        <v>5.25</v>
      </c>
      <c r="M10" s="21">
        <v>3.5</v>
      </c>
      <c r="N10" s="23">
        <f>M10/J10</f>
        <v>1.361111111111111E-2</v>
      </c>
      <c r="O10" s="21">
        <v>0.5</v>
      </c>
      <c r="P10" s="303">
        <v>19</v>
      </c>
      <c r="Q10" s="304"/>
      <c r="R10" s="32"/>
    </row>
    <row r="11" spans="1:20" ht="18" x14ac:dyDescent="0.25">
      <c r="A11" s="196">
        <v>6</v>
      </c>
      <c r="B11" s="201"/>
      <c r="C11" s="25" t="s">
        <v>16</v>
      </c>
      <c r="D11" s="11">
        <v>1992</v>
      </c>
      <c r="E11" s="35" t="s">
        <v>135</v>
      </c>
      <c r="F11" s="35" t="s">
        <v>134</v>
      </c>
      <c r="G11" s="11">
        <v>3</v>
      </c>
      <c r="H11" s="21">
        <v>111.66666666666667</v>
      </c>
      <c r="I11" s="21">
        <v>80</v>
      </c>
      <c r="J11" s="21">
        <v>200</v>
      </c>
      <c r="K11" s="200" t="s">
        <v>12</v>
      </c>
      <c r="L11" s="22">
        <v>5.25</v>
      </c>
      <c r="M11" s="21" t="s">
        <v>17</v>
      </c>
      <c r="N11" s="23"/>
      <c r="O11" s="249">
        <v>0.4</v>
      </c>
      <c r="P11" s="303">
        <v>15</v>
      </c>
      <c r="Q11" s="304"/>
      <c r="R11" s="32"/>
    </row>
    <row r="12" spans="1:20" ht="18" x14ac:dyDescent="0.25">
      <c r="A12" s="196">
        <v>7</v>
      </c>
      <c r="B12" s="305" t="s">
        <v>18</v>
      </c>
      <c r="C12" s="25" t="s">
        <v>19</v>
      </c>
      <c r="D12" s="11" t="s">
        <v>20</v>
      </c>
      <c r="E12" s="35" t="s">
        <v>137</v>
      </c>
      <c r="F12" s="35" t="s">
        <v>136</v>
      </c>
      <c r="G12" s="11">
        <v>11</v>
      </c>
      <c r="H12" s="200">
        <v>150</v>
      </c>
      <c r="I12" s="200">
        <v>50</v>
      </c>
      <c r="J12" s="200">
        <v>111.36363636363636</v>
      </c>
      <c r="K12" s="200">
        <v>2.5</v>
      </c>
      <c r="L12" s="200">
        <v>8.5</v>
      </c>
      <c r="M12" s="200">
        <v>3.7727272727272729</v>
      </c>
      <c r="N12" s="23">
        <f>M12/J12</f>
        <v>3.3877551020408167E-2</v>
      </c>
      <c r="O12" s="200">
        <v>0.38</v>
      </c>
      <c r="P12" s="303">
        <v>283</v>
      </c>
      <c r="Q12" s="304"/>
      <c r="R12" s="32"/>
    </row>
    <row r="13" spans="1:20" ht="18" x14ac:dyDescent="0.25">
      <c r="A13" s="196">
        <v>8</v>
      </c>
      <c r="B13" s="306" t="s">
        <v>21</v>
      </c>
      <c r="C13" s="25" t="s">
        <v>22</v>
      </c>
      <c r="D13" s="11" t="s">
        <v>23</v>
      </c>
      <c r="E13" s="35" t="s">
        <v>139</v>
      </c>
      <c r="F13" s="35" t="s">
        <v>138</v>
      </c>
      <c r="G13" s="11">
        <v>9</v>
      </c>
      <c r="H13" s="249">
        <v>186.66666666666666</v>
      </c>
      <c r="I13" s="249">
        <v>222.22222222222223</v>
      </c>
      <c r="J13" s="249">
        <v>275</v>
      </c>
      <c r="K13" s="249">
        <v>1.9111111111111105</v>
      </c>
      <c r="L13" s="249">
        <v>15</v>
      </c>
      <c r="M13" s="249" t="s">
        <v>17</v>
      </c>
      <c r="N13" s="23"/>
      <c r="O13" s="249">
        <v>3</v>
      </c>
      <c r="P13" s="303">
        <v>127</v>
      </c>
      <c r="Q13" s="304"/>
      <c r="R13" s="32"/>
    </row>
    <row r="14" spans="1:20" ht="18" x14ac:dyDescent="0.25">
      <c r="A14" s="196">
        <v>9</v>
      </c>
      <c r="B14" s="307"/>
      <c r="C14" s="3" t="s">
        <v>24</v>
      </c>
      <c r="D14" s="11" t="s">
        <v>25</v>
      </c>
      <c r="E14" s="35" t="s">
        <v>287</v>
      </c>
      <c r="F14" s="35" t="s">
        <v>140</v>
      </c>
      <c r="G14" s="11">
        <v>8</v>
      </c>
      <c r="H14" s="21">
        <v>105</v>
      </c>
      <c r="I14" s="21">
        <v>82</v>
      </c>
      <c r="J14" s="21">
        <v>70.5</v>
      </c>
      <c r="K14" s="21">
        <v>1.5</v>
      </c>
      <c r="L14" s="21">
        <v>4</v>
      </c>
      <c r="M14" s="21">
        <v>4.125</v>
      </c>
      <c r="N14" s="23">
        <f>M14/J14</f>
        <v>5.8510638297872342E-2</v>
      </c>
      <c r="O14" s="21">
        <v>5.3</v>
      </c>
      <c r="P14" s="303">
        <v>88</v>
      </c>
      <c r="Q14" s="304">
        <v>0.115</v>
      </c>
      <c r="R14" s="32"/>
    </row>
    <row r="15" spans="1:20" ht="18" x14ac:dyDescent="0.25">
      <c r="A15" s="196">
        <v>10</v>
      </c>
      <c r="B15" s="307"/>
      <c r="C15" s="7" t="s">
        <v>26</v>
      </c>
      <c r="D15" s="11"/>
      <c r="E15" s="35" t="s">
        <v>288</v>
      </c>
      <c r="F15" s="35" t="s">
        <v>141</v>
      </c>
      <c r="G15" s="259">
        <v>1</v>
      </c>
      <c r="H15" s="259">
        <v>75</v>
      </c>
      <c r="I15" s="259"/>
      <c r="J15" s="259">
        <v>40</v>
      </c>
      <c r="K15" s="308">
        <v>2.2000000000000002</v>
      </c>
      <c r="L15" s="259">
        <v>4</v>
      </c>
      <c r="M15" s="259">
        <v>1.5</v>
      </c>
      <c r="N15" s="23">
        <f>M15/J15</f>
        <v>3.7499999999999999E-2</v>
      </c>
      <c r="O15" s="267">
        <v>3.6</v>
      </c>
      <c r="P15" s="303">
        <v>60</v>
      </c>
      <c r="Q15" s="304"/>
      <c r="R15" s="32"/>
    </row>
    <row r="16" spans="1:20" ht="18" x14ac:dyDescent="0.25">
      <c r="A16" s="196">
        <v>11</v>
      </c>
      <c r="B16" s="307"/>
      <c r="C16" s="8" t="s">
        <v>27</v>
      </c>
      <c r="D16" s="11"/>
      <c r="E16" s="35" t="s">
        <v>289</v>
      </c>
      <c r="F16" s="35" t="s">
        <v>142</v>
      </c>
      <c r="G16" s="259">
        <v>1</v>
      </c>
      <c r="H16" s="259">
        <v>250</v>
      </c>
      <c r="I16" s="259"/>
      <c r="J16" s="259">
        <v>150</v>
      </c>
      <c r="K16" s="200" t="s">
        <v>12</v>
      </c>
      <c r="L16" s="259">
        <v>6</v>
      </c>
      <c r="M16" s="200" t="s">
        <v>17</v>
      </c>
      <c r="N16" s="23"/>
      <c r="O16" s="267">
        <v>7</v>
      </c>
      <c r="P16" s="303">
        <v>349</v>
      </c>
      <c r="Q16" s="304"/>
      <c r="R16" s="32"/>
    </row>
    <row r="17" spans="1:18" ht="18" x14ac:dyDescent="0.25">
      <c r="A17" s="196">
        <v>12</v>
      </c>
      <c r="B17" s="309"/>
      <c r="C17" s="9" t="s">
        <v>28</v>
      </c>
      <c r="D17" s="11"/>
      <c r="E17" s="35" t="s">
        <v>290</v>
      </c>
      <c r="F17" s="35" t="s">
        <v>143</v>
      </c>
      <c r="G17" s="259">
        <v>2</v>
      </c>
      <c r="H17" s="259">
        <v>240</v>
      </c>
      <c r="I17" s="259"/>
      <c r="J17" s="259">
        <v>140</v>
      </c>
      <c r="K17" s="200" t="s">
        <v>12</v>
      </c>
      <c r="L17" s="267">
        <v>5</v>
      </c>
      <c r="M17" s="200" t="s">
        <v>17</v>
      </c>
      <c r="N17" s="23"/>
      <c r="O17" s="267">
        <v>10</v>
      </c>
      <c r="P17" s="303">
        <v>42</v>
      </c>
      <c r="Q17" s="304"/>
      <c r="R17" s="32"/>
    </row>
    <row r="18" spans="1:18" ht="18" x14ac:dyDescent="0.25">
      <c r="A18" s="196">
        <v>13</v>
      </c>
      <c r="B18" s="306" t="s">
        <v>29</v>
      </c>
      <c r="C18" s="3" t="s">
        <v>268</v>
      </c>
      <c r="D18" s="11">
        <v>1935</v>
      </c>
      <c r="E18" s="35" t="s">
        <v>291</v>
      </c>
      <c r="F18" s="35" t="s">
        <v>144</v>
      </c>
      <c r="G18" s="11">
        <v>5</v>
      </c>
      <c r="H18" s="200">
        <v>91</v>
      </c>
      <c r="I18" s="200">
        <v>30</v>
      </c>
      <c r="J18" s="200">
        <v>350</v>
      </c>
      <c r="K18" s="200">
        <v>1</v>
      </c>
      <c r="L18" s="200">
        <v>5</v>
      </c>
      <c r="M18" s="200">
        <v>3</v>
      </c>
      <c r="N18" s="23">
        <f>M18/J18</f>
        <v>8.5714285714285719E-3</v>
      </c>
      <c r="O18" s="200">
        <v>1.5</v>
      </c>
      <c r="P18" s="303">
        <v>336</v>
      </c>
      <c r="Q18" s="304"/>
      <c r="R18" s="32"/>
    </row>
    <row r="19" spans="1:18" ht="18" x14ac:dyDescent="0.25">
      <c r="A19" s="196">
        <v>14</v>
      </c>
      <c r="B19" s="307"/>
      <c r="C19" s="3" t="s">
        <v>31</v>
      </c>
      <c r="D19" s="11">
        <v>1982</v>
      </c>
      <c r="E19" s="35" t="s">
        <v>292</v>
      </c>
      <c r="F19" s="35" t="s">
        <v>145</v>
      </c>
      <c r="G19" s="11">
        <v>4</v>
      </c>
      <c r="H19" s="200">
        <v>61</v>
      </c>
      <c r="I19" s="200">
        <v>46</v>
      </c>
      <c r="J19" s="200">
        <v>64</v>
      </c>
      <c r="K19" s="200">
        <v>1</v>
      </c>
      <c r="L19" s="200">
        <v>1.8</v>
      </c>
      <c r="M19" s="200">
        <v>1.2</v>
      </c>
      <c r="N19" s="23">
        <f>M19/J19</f>
        <v>1.8749999999999999E-2</v>
      </c>
      <c r="O19" s="200">
        <v>1.2</v>
      </c>
      <c r="P19" s="303">
        <v>340</v>
      </c>
      <c r="Q19" s="304">
        <v>0.8</v>
      </c>
      <c r="R19" s="32"/>
    </row>
    <row r="20" spans="1:18" ht="18" x14ac:dyDescent="0.25">
      <c r="A20" s="196">
        <v>15</v>
      </c>
      <c r="B20" s="307"/>
      <c r="C20" s="25" t="s">
        <v>32</v>
      </c>
      <c r="D20" s="11">
        <v>1982</v>
      </c>
      <c r="E20" s="35" t="s">
        <v>293</v>
      </c>
      <c r="F20" s="35" t="s">
        <v>146</v>
      </c>
      <c r="G20" s="11">
        <v>3</v>
      </c>
      <c r="H20" s="200">
        <v>71.166666666666671</v>
      </c>
      <c r="I20" s="200">
        <v>36.700000000000003</v>
      </c>
      <c r="J20" s="200">
        <v>46</v>
      </c>
      <c r="K20" s="200">
        <v>1</v>
      </c>
      <c r="L20" s="200">
        <v>1.8</v>
      </c>
      <c r="M20" s="200">
        <v>1.2</v>
      </c>
      <c r="N20" s="23">
        <f>M20/J20</f>
        <v>2.6086956521739129E-2</v>
      </c>
      <c r="O20" s="200">
        <v>1.2</v>
      </c>
      <c r="P20" s="303">
        <v>38</v>
      </c>
      <c r="Q20" s="304">
        <v>0.3</v>
      </c>
      <c r="R20" s="32"/>
    </row>
    <row r="21" spans="1:18" ht="18" x14ac:dyDescent="0.25">
      <c r="A21" s="196">
        <v>16</v>
      </c>
      <c r="B21" s="307"/>
      <c r="C21" s="25" t="s">
        <v>33</v>
      </c>
      <c r="D21" s="11">
        <v>1985</v>
      </c>
      <c r="E21" s="35" t="s">
        <v>294</v>
      </c>
      <c r="F21" s="35" t="s">
        <v>147</v>
      </c>
      <c r="G21" s="11">
        <v>3</v>
      </c>
      <c r="H21" s="200">
        <v>47</v>
      </c>
      <c r="I21" s="200">
        <v>53</v>
      </c>
      <c r="J21" s="200">
        <v>44</v>
      </c>
      <c r="K21" s="200" t="s">
        <v>12</v>
      </c>
      <c r="L21" s="200">
        <v>4</v>
      </c>
      <c r="M21" s="200">
        <v>0.79999999999999993</v>
      </c>
      <c r="N21" s="23">
        <f>M21/J21</f>
        <v>1.8181818181818181E-2</v>
      </c>
      <c r="O21" s="200">
        <v>1</v>
      </c>
      <c r="P21" s="303">
        <v>322</v>
      </c>
      <c r="Q21" s="304"/>
      <c r="R21" s="32"/>
    </row>
    <row r="22" spans="1:18" ht="18" x14ac:dyDescent="0.25">
      <c r="A22" s="196">
        <v>17</v>
      </c>
      <c r="B22" s="307"/>
      <c r="C22" s="310" t="s">
        <v>34</v>
      </c>
      <c r="D22" s="11">
        <v>1989</v>
      </c>
      <c r="E22" s="35" t="s">
        <v>295</v>
      </c>
      <c r="F22" s="35" t="s">
        <v>148</v>
      </c>
      <c r="G22" s="11">
        <v>4</v>
      </c>
      <c r="H22" s="200">
        <v>15</v>
      </c>
      <c r="I22" s="200">
        <v>15</v>
      </c>
      <c r="J22" s="200" t="s">
        <v>17</v>
      </c>
      <c r="K22" s="200">
        <v>0.5</v>
      </c>
      <c r="L22" s="200">
        <v>3</v>
      </c>
      <c r="M22" s="200">
        <v>0.75</v>
      </c>
      <c r="N22" s="23"/>
      <c r="O22" s="200">
        <v>1</v>
      </c>
      <c r="P22" s="303">
        <v>60</v>
      </c>
      <c r="Q22" s="304"/>
      <c r="R22" s="32"/>
    </row>
    <row r="23" spans="1:18" ht="18" x14ac:dyDescent="0.25">
      <c r="A23" s="196">
        <v>18</v>
      </c>
      <c r="B23" s="307"/>
      <c r="C23" s="3" t="s">
        <v>35</v>
      </c>
      <c r="D23" s="11">
        <v>1989</v>
      </c>
      <c r="E23" s="35" t="s">
        <v>296</v>
      </c>
      <c r="F23" s="35" t="s">
        <v>149</v>
      </c>
      <c r="G23" s="11">
        <v>4</v>
      </c>
      <c r="H23" s="200">
        <v>23</v>
      </c>
      <c r="I23" s="200">
        <v>23</v>
      </c>
      <c r="J23" s="200">
        <v>38.1</v>
      </c>
      <c r="K23" s="200" t="s">
        <v>12</v>
      </c>
      <c r="L23" s="200">
        <v>4</v>
      </c>
      <c r="M23" s="200">
        <v>0.75</v>
      </c>
      <c r="N23" s="23">
        <f>M23/J23</f>
        <v>1.968503937007874E-2</v>
      </c>
      <c r="O23" s="200">
        <v>1</v>
      </c>
      <c r="P23" s="303">
        <v>21</v>
      </c>
      <c r="Q23" s="304"/>
      <c r="R23" s="32"/>
    </row>
    <row r="24" spans="1:18" ht="18" x14ac:dyDescent="0.25">
      <c r="A24" s="196">
        <v>19</v>
      </c>
      <c r="B24" s="307"/>
      <c r="C24" s="10" t="s">
        <v>36</v>
      </c>
      <c r="D24" s="11" t="s">
        <v>37</v>
      </c>
      <c r="E24" s="35" t="s">
        <v>297</v>
      </c>
      <c r="F24" s="35" t="s">
        <v>150</v>
      </c>
      <c r="G24" s="11">
        <v>26</v>
      </c>
      <c r="H24" s="11">
        <v>31</v>
      </c>
      <c r="I24" s="11">
        <v>23</v>
      </c>
      <c r="J24" s="11">
        <v>39.5</v>
      </c>
      <c r="K24" s="11">
        <v>0.5</v>
      </c>
      <c r="L24" s="11">
        <v>5</v>
      </c>
      <c r="M24" s="11">
        <v>0.5</v>
      </c>
      <c r="N24" s="23">
        <f>M24/J24</f>
        <v>1.2658227848101266E-2</v>
      </c>
      <c r="O24" s="197">
        <v>1</v>
      </c>
      <c r="P24" s="303">
        <v>20</v>
      </c>
      <c r="Q24" s="304"/>
      <c r="R24" s="271"/>
    </row>
    <row r="25" spans="1:18" ht="18" x14ac:dyDescent="0.25">
      <c r="A25" s="196">
        <v>20</v>
      </c>
      <c r="B25" s="307"/>
      <c r="C25" s="3" t="s">
        <v>38</v>
      </c>
      <c r="D25" s="11" t="s">
        <v>39</v>
      </c>
      <c r="E25" s="35" t="s">
        <v>298</v>
      </c>
      <c r="F25" s="35" t="s">
        <v>151</v>
      </c>
      <c r="G25" s="11">
        <v>14</v>
      </c>
      <c r="H25" s="200">
        <v>31</v>
      </c>
      <c r="I25" s="200">
        <v>31</v>
      </c>
      <c r="J25" s="200">
        <v>42.7</v>
      </c>
      <c r="K25" s="200">
        <v>1</v>
      </c>
      <c r="L25" s="200">
        <v>5</v>
      </c>
      <c r="M25" s="200" t="s">
        <v>17</v>
      </c>
      <c r="N25" s="23"/>
      <c r="O25" s="200">
        <v>1</v>
      </c>
      <c r="P25" s="303">
        <v>39</v>
      </c>
      <c r="Q25" s="304">
        <v>0.5</v>
      </c>
      <c r="R25" s="32"/>
    </row>
    <row r="26" spans="1:18" ht="18" x14ac:dyDescent="0.25">
      <c r="A26" s="196">
        <v>21</v>
      </c>
      <c r="B26" s="307"/>
      <c r="C26" s="3" t="s">
        <v>120</v>
      </c>
      <c r="D26" s="11">
        <v>1985</v>
      </c>
      <c r="E26" s="35" t="s">
        <v>299</v>
      </c>
      <c r="F26" s="35" t="s">
        <v>152</v>
      </c>
      <c r="G26" s="11">
        <v>43</v>
      </c>
      <c r="H26" s="200">
        <v>53.3</v>
      </c>
      <c r="I26" s="200">
        <v>88</v>
      </c>
      <c r="J26" s="200">
        <v>153.5</v>
      </c>
      <c r="K26" s="200">
        <v>1</v>
      </c>
      <c r="L26" s="200">
        <v>7</v>
      </c>
      <c r="M26" s="200">
        <v>1.5</v>
      </c>
      <c r="N26" s="23">
        <f t="shared" ref="N26:N34" si="0">M26/J26</f>
        <v>9.7719869706840382E-3</v>
      </c>
      <c r="O26" s="200">
        <v>0.9</v>
      </c>
      <c r="P26" s="303">
        <v>81</v>
      </c>
      <c r="Q26" s="304">
        <v>0.2</v>
      </c>
      <c r="R26" s="32"/>
    </row>
    <row r="27" spans="1:18" ht="18" x14ac:dyDescent="0.25">
      <c r="A27" s="196" t="s">
        <v>350</v>
      </c>
      <c r="B27" s="307"/>
      <c r="C27" s="10" t="s">
        <v>121</v>
      </c>
      <c r="D27" s="11" t="s">
        <v>25</v>
      </c>
      <c r="E27" s="35" t="s">
        <v>299</v>
      </c>
      <c r="F27" s="35" t="s">
        <v>152</v>
      </c>
      <c r="G27" s="11">
        <v>42</v>
      </c>
      <c r="H27" s="11">
        <v>53.3</v>
      </c>
      <c r="I27" s="11">
        <v>88</v>
      </c>
      <c r="J27" s="11">
        <v>143.4</v>
      </c>
      <c r="K27" s="11">
        <v>1</v>
      </c>
      <c r="L27" s="11">
        <v>7</v>
      </c>
      <c r="M27" s="11">
        <v>1.5</v>
      </c>
      <c r="N27" s="23">
        <f t="shared" si="0"/>
        <v>1.0460251046025104E-2</v>
      </c>
      <c r="O27" s="197">
        <v>0.9</v>
      </c>
      <c r="P27" s="263">
        <v>81</v>
      </c>
      <c r="Q27" s="203">
        <v>0.2</v>
      </c>
      <c r="R27" s="32"/>
    </row>
    <row r="28" spans="1:18" ht="18" x14ac:dyDescent="0.25">
      <c r="A28" s="196">
        <v>22</v>
      </c>
      <c r="B28" s="307"/>
      <c r="C28" s="10" t="s">
        <v>122</v>
      </c>
      <c r="D28" s="11" t="s">
        <v>42</v>
      </c>
      <c r="E28" s="35" t="s">
        <v>300</v>
      </c>
      <c r="F28" s="35" t="s">
        <v>153</v>
      </c>
      <c r="G28" s="11">
        <v>23</v>
      </c>
      <c r="H28" s="11">
        <v>55</v>
      </c>
      <c r="I28" s="11">
        <v>105</v>
      </c>
      <c r="J28" s="11">
        <v>225</v>
      </c>
      <c r="K28" s="11" t="s">
        <v>12</v>
      </c>
      <c r="L28" s="11">
        <v>7.5</v>
      </c>
      <c r="M28" s="11">
        <v>2</v>
      </c>
      <c r="N28" s="23">
        <f t="shared" si="0"/>
        <v>8.8888888888888889E-3</v>
      </c>
      <c r="O28" s="197">
        <v>0.6</v>
      </c>
      <c r="P28" s="303">
        <v>61</v>
      </c>
      <c r="Q28" s="304">
        <f>(0.11+0.14)/2</f>
        <v>0.125</v>
      </c>
      <c r="R28" s="32"/>
    </row>
    <row r="29" spans="1:18" ht="18" x14ac:dyDescent="0.25">
      <c r="A29" s="196" t="s">
        <v>351</v>
      </c>
      <c r="B29" s="307"/>
      <c r="C29" s="10" t="s">
        <v>123</v>
      </c>
      <c r="D29" s="11">
        <v>2004</v>
      </c>
      <c r="E29" s="35" t="s">
        <v>300</v>
      </c>
      <c r="F29" s="35" t="s">
        <v>153</v>
      </c>
      <c r="G29" s="11">
        <v>13</v>
      </c>
      <c r="H29" s="11">
        <v>59</v>
      </c>
      <c r="I29" s="11">
        <v>73</v>
      </c>
      <c r="J29" s="11">
        <v>240</v>
      </c>
      <c r="K29" s="11" t="s">
        <v>12</v>
      </c>
      <c r="L29" s="11">
        <v>7.5</v>
      </c>
      <c r="M29" s="11">
        <v>2</v>
      </c>
      <c r="N29" s="23">
        <f t="shared" si="0"/>
        <v>8.3333333333333332E-3</v>
      </c>
      <c r="O29" s="197">
        <v>0.6</v>
      </c>
      <c r="P29" s="263">
        <v>61</v>
      </c>
      <c r="Q29" s="203">
        <f>(0.11+0.14)/2</f>
        <v>0.125</v>
      </c>
      <c r="R29" s="32"/>
    </row>
    <row r="30" spans="1:18" ht="18" x14ac:dyDescent="0.25">
      <c r="A30" s="196">
        <v>23</v>
      </c>
      <c r="B30" s="307"/>
      <c r="C30" s="10" t="s">
        <v>43</v>
      </c>
      <c r="D30" s="11">
        <v>1977</v>
      </c>
      <c r="E30" s="35" t="s">
        <v>301</v>
      </c>
      <c r="F30" s="35" t="s">
        <v>154</v>
      </c>
      <c r="G30" s="11">
        <v>3</v>
      </c>
      <c r="H30" s="200">
        <v>76</v>
      </c>
      <c r="I30" s="200">
        <v>49</v>
      </c>
      <c r="J30" s="200">
        <v>152</v>
      </c>
      <c r="K30" s="200">
        <v>2.4</v>
      </c>
      <c r="L30" s="200">
        <v>4.2</v>
      </c>
      <c r="M30" s="200">
        <v>3.7</v>
      </c>
      <c r="N30" s="23">
        <f t="shared" si="0"/>
        <v>2.4342105263157898E-2</v>
      </c>
      <c r="O30" s="200">
        <v>0</v>
      </c>
      <c r="P30" s="303">
        <v>52</v>
      </c>
      <c r="Q30" s="304">
        <v>0.4</v>
      </c>
      <c r="R30" s="32"/>
    </row>
    <row r="31" spans="1:18" ht="18" x14ac:dyDescent="0.25">
      <c r="A31" s="196">
        <v>24</v>
      </c>
      <c r="B31" s="307"/>
      <c r="C31" s="3" t="s">
        <v>44</v>
      </c>
      <c r="D31" s="11">
        <v>1978</v>
      </c>
      <c r="E31" s="35" t="s">
        <v>302</v>
      </c>
      <c r="F31" s="35" t="s">
        <v>155</v>
      </c>
      <c r="G31" s="11">
        <v>3</v>
      </c>
      <c r="H31" s="200">
        <v>38</v>
      </c>
      <c r="I31" s="200">
        <v>76</v>
      </c>
      <c r="J31" s="200">
        <v>55</v>
      </c>
      <c r="K31" s="200">
        <v>1</v>
      </c>
      <c r="L31" s="200">
        <v>5</v>
      </c>
      <c r="M31" s="200">
        <v>1.2</v>
      </c>
      <c r="N31" s="23">
        <f t="shared" si="0"/>
        <v>2.1818181818181816E-2</v>
      </c>
      <c r="O31" s="200">
        <v>0</v>
      </c>
      <c r="P31" s="303">
        <v>72</v>
      </c>
      <c r="Q31" s="311">
        <v>1</v>
      </c>
      <c r="R31" s="32"/>
    </row>
    <row r="32" spans="1:18" ht="18" x14ac:dyDescent="0.25">
      <c r="A32" s="196">
        <v>25</v>
      </c>
      <c r="B32" s="307"/>
      <c r="C32" s="10" t="s">
        <v>44</v>
      </c>
      <c r="D32" s="11" t="s">
        <v>45</v>
      </c>
      <c r="E32" s="35" t="s">
        <v>303</v>
      </c>
      <c r="F32" s="35" t="s">
        <v>156</v>
      </c>
      <c r="G32" s="11">
        <v>55</v>
      </c>
      <c r="H32" s="11">
        <v>46</v>
      </c>
      <c r="I32" s="11">
        <v>95</v>
      </c>
      <c r="J32" s="11">
        <v>95</v>
      </c>
      <c r="K32" s="11">
        <v>1</v>
      </c>
      <c r="L32" s="11">
        <v>5</v>
      </c>
      <c r="M32" s="11">
        <v>2</v>
      </c>
      <c r="N32" s="23">
        <f t="shared" si="0"/>
        <v>2.1052631578947368E-2</v>
      </c>
      <c r="O32" s="197">
        <v>0</v>
      </c>
      <c r="P32" s="303">
        <v>43</v>
      </c>
      <c r="Q32" s="311">
        <v>1</v>
      </c>
      <c r="R32" s="32"/>
    </row>
    <row r="33" spans="1:18" ht="18" x14ac:dyDescent="0.25">
      <c r="A33" s="196">
        <v>26</v>
      </c>
      <c r="B33" s="307"/>
      <c r="C33" s="10" t="s">
        <v>46</v>
      </c>
      <c r="D33" s="11">
        <v>1982</v>
      </c>
      <c r="E33" s="35" t="s">
        <v>305</v>
      </c>
      <c r="F33" s="35" t="s">
        <v>157</v>
      </c>
      <c r="G33" s="11">
        <v>3</v>
      </c>
      <c r="H33" s="200">
        <v>38</v>
      </c>
      <c r="I33" s="200">
        <v>61</v>
      </c>
      <c r="J33" s="200">
        <v>120</v>
      </c>
      <c r="K33" s="200" t="s">
        <v>12</v>
      </c>
      <c r="L33" s="200">
        <v>7</v>
      </c>
      <c r="M33" s="200">
        <v>2.1</v>
      </c>
      <c r="N33" s="23">
        <f t="shared" si="0"/>
        <v>1.7500000000000002E-2</v>
      </c>
      <c r="O33" s="200">
        <v>0</v>
      </c>
      <c r="P33" s="303">
        <v>91</v>
      </c>
      <c r="Q33" s="304">
        <v>0.23</v>
      </c>
      <c r="R33" s="32"/>
    </row>
    <row r="34" spans="1:18" ht="18" x14ac:dyDescent="0.25">
      <c r="A34" s="196">
        <v>27</v>
      </c>
      <c r="B34" s="307"/>
      <c r="C34" s="10" t="s">
        <v>47</v>
      </c>
      <c r="D34" s="11">
        <v>1983</v>
      </c>
      <c r="E34" s="35" t="s">
        <v>306</v>
      </c>
      <c r="F34" s="35" t="s">
        <v>158</v>
      </c>
      <c r="G34" s="11">
        <v>4</v>
      </c>
      <c r="H34" s="200">
        <v>46</v>
      </c>
      <c r="I34" s="200">
        <v>105</v>
      </c>
      <c r="J34" s="200">
        <v>170</v>
      </c>
      <c r="K34" s="200">
        <v>1</v>
      </c>
      <c r="L34" s="200">
        <v>5</v>
      </c>
      <c r="M34" s="200">
        <v>2.2999999999999998</v>
      </c>
      <c r="N34" s="23">
        <f t="shared" si="0"/>
        <v>1.3529411764705882E-2</v>
      </c>
      <c r="O34" s="200">
        <v>0</v>
      </c>
      <c r="P34" s="303">
        <v>327</v>
      </c>
      <c r="Q34" s="304"/>
      <c r="R34" s="32"/>
    </row>
    <row r="35" spans="1:18" ht="18" x14ac:dyDescent="0.25">
      <c r="A35" s="196">
        <v>28</v>
      </c>
      <c r="B35" s="307"/>
      <c r="C35" s="10" t="s">
        <v>48</v>
      </c>
      <c r="D35" s="11">
        <v>1990</v>
      </c>
      <c r="E35" s="35" t="s">
        <v>307</v>
      </c>
      <c r="F35" s="35" t="s">
        <v>159</v>
      </c>
      <c r="G35" s="11">
        <v>5</v>
      </c>
      <c r="H35" s="200">
        <v>61</v>
      </c>
      <c r="I35" s="200">
        <v>76</v>
      </c>
      <c r="J35" s="200" t="s">
        <v>17</v>
      </c>
      <c r="K35" s="200">
        <v>1.5</v>
      </c>
      <c r="L35" s="200">
        <v>5</v>
      </c>
      <c r="M35" s="200">
        <v>1.3</v>
      </c>
      <c r="N35" s="23"/>
      <c r="O35" s="200">
        <v>0</v>
      </c>
      <c r="P35" s="303">
        <v>96</v>
      </c>
      <c r="Q35" s="304"/>
      <c r="R35" s="32"/>
    </row>
    <row r="36" spans="1:18" ht="18" x14ac:dyDescent="0.25">
      <c r="A36" s="196">
        <v>29</v>
      </c>
      <c r="B36" s="307"/>
      <c r="C36" s="10" t="s">
        <v>49</v>
      </c>
      <c r="D36" s="11">
        <v>1992</v>
      </c>
      <c r="E36" s="35" t="s">
        <v>308</v>
      </c>
      <c r="F36" s="35" t="s">
        <v>160</v>
      </c>
      <c r="G36" s="11">
        <v>3</v>
      </c>
      <c r="H36" s="200">
        <v>38</v>
      </c>
      <c r="I36" s="200">
        <v>49</v>
      </c>
      <c r="J36" s="200" t="s">
        <v>17</v>
      </c>
      <c r="K36" s="200" t="s">
        <v>12</v>
      </c>
      <c r="L36" s="200">
        <v>7</v>
      </c>
      <c r="M36" s="200">
        <v>2.5</v>
      </c>
      <c r="N36" s="23"/>
      <c r="O36" s="200">
        <v>0</v>
      </c>
      <c r="P36" s="303">
        <v>64</v>
      </c>
      <c r="Q36" s="304"/>
      <c r="R36" s="32"/>
    </row>
    <row r="37" spans="1:18" ht="18" x14ac:dyDescent="0.25">
      <c r="A37" s="196">
        <v>30</v>
      </c>
      <c r="B37" s="307"/>
      <c r="C37" s="3" t="s">
        <v>352</v>
      </c>
      <c r="D37" s="11"/>
      <c r="E37" s="35" t="s">
        <v>309</v>
      </c>
      <c r="F37" s="35" t="s">
        <v>161</v>
      </c>
      <c r="G37" s="11">
        <v>3</v>
      </c>
      <c r="H37" s="200">
        <v>23.666666666666668</v>
      </c>
      <c r="I37" s="200">
        <v>38</v>
      </c>
      <c r="J37" s="200">
        <v>47.666666666666664</v>
      </c>
      <c r="K37" s="200">
        <v>2</v>
      </c>
      <c r="L37" s="200">
        <v>4</v>
      </c>
      <c r="M37" s="200">
        <v>2</v>
      </c>
      <c r="N37" s="23">
        <f t="shared" ref="N37:N57" si="1">M37/J37</f>
        <v>4.195804195804196E-2</v>
      </c>
      <c r="O37" s="200">
        <v>0</v>
      </c>
      <c r="P37" s="303">
        <v>345</v>
      </c>
      <c r="Q37" s="304"/>
      <c r="R37" s="32"/>
    </row>
    <row r="38" spans="1:18" ht="18" x14ac:dyDescent="0.25">
      <c r="A38" s="196">
        <v>31</v>
      </c>
      <c r="B38" s="307"/>
      <c r="C38" s="3" t="s">
        <v>51</v>
      </c>
      <c r="D38" s="11">
        <v>1905</v>
      </c>
      <c r="E38" s="35" t="s">
        <v>310</v>
      </c>
      <c r="F38" s="35" t="s">
        <v>162</v>
      </c>
      <c r="G38" s="11">
        <v>1</v>
      </c>
      <c r="H38" s="11">
        <v>180</v>
      </c>
      <c r="I38" s="11"/>
      <c r="J38" s="11">
        <v>370</v>
      </c>
      <c r="K38" s="11">
        <v>1.5</v>
      </c>
      <c r="L38" s="11">
        <v>10</v>
      </c>
      <c r="M38" s="11">
        <v>1.8</v>
      </c>
      <c r="N38" s="23">
        <f t="shared" si="1"/>
        <v>4.8648648648648646E-3</v>
      </c>
      <c r="O38" s="11">
        <v>2.5</v>
      </c>
      <c r="P38" s="303">
        <v>321</v>
      </c>
      <c r="Q38" s="304"/>
      <c r="R38" s="32"/>
    </row>
    <row r="39" spans="1:18" ht="18" x14ac:dyDescent="0.25">
      <c r="A39" s="196">
        <v>32</v>
      </c>
      <c r="B39" s="307"/>
      <c r="C39" s="3" t="s">
        <v>52</v>
      </c>
      <c r="D39" s="11">
        <v>1965</v>
      </c>
      <c r="E39" s="35" t="s">
        <v>311</v>
      </c>
      <c r="F39" s="35" t="s">
        <v>163</v>
      </c>
      <c r="G39" s="11">
        <v>1</v>
      </c>
      <c r="H39" s="11">
        <v>49</v>
      </c>
      <c r="I39" s="11"/>
      <c r="J39" s="11">
        <v>90</v>
      </c>
      <c r="K39" s="11">
        <v>1.2</v>
      </c>
      <c r="L39" s="11">
        <v>7</v>
      </c>
      <c r="M39" s="11">
        <v>2.1</v>
      </c>
      <c r="N39" s="23">
        <f t="shared" si="1"/>
        <v>2.3333333333333334E-2</v>
      </c>
      <c r="O39" s="11">
        <v>0.9</v>
      </c>
      <c r="P39" s="303">
        <v>348</v>
      </c>
      <c r="Q39" s="304"/>
      <c r="R39" s="32"/>
    </row>
    <row r="40" spans="1:18" ht="18" x14ac:dyDescent="0.25">
      <c r="A40" s="196">
        <v>33</v>
      </c>
      <c r="B40" s="309"/>
      <c r="C40" s="3" t="s">
        <v>53</v>
      </c>
      <c r="D40" s="11"/>
      <c r="E40" s="35" t="s">
        <v>304</v>
      </c>
      <c r="F40" s="35" t="s">
        <v>164</v>
      </c>
      <c r="G40" s="11">
        <v>1</v>
      </c>
      <c r="H40" s="11">
        <v>610</v>
      </c>
      <c r="I40" s="11"/>
      <c r="J40" s="11">
        <v>610</v>
      </c>
      <c r="K40" s="200">
        <v>2.2000000000000002</v>
      </c>
      <c r="L40" s="11">
        <v>15</v>
      </c>
      <c r="M40" s="11">
        <v>8.4</v>
      </c>
      <c r="N40" s="23">
        <f t="shared" si="1"/>
        <v>1.3770491803278689E-2</v>
      </c>
      <c r="O40" s="11">
        <v>2.2000000000000002</v>
      </c>
      <c r="P40" s="303">
        <v>317</v>
      </c>
      <c r="Q40" s="304"/>
      <c r="R40" s="32"/>
    </row>
    <row r="41" spans="1:18" ht="18" x14ac:dyDescent="0.25">
      <c r="A41" s="196">
        <v>34</v>
      </c>
      <c r="B41" s="306" t="s">
        <v>54</v>
      </c>
      <c r="C41" s="3" t="s">
        <v>55</v>
      </c>
      <c r="D41" s="11">
        <v>1991</v>
      </c>
      <c r="E41" s="35" t="s">
        <v>166</v>
      </c>
      <c r="F41" s="35" t="s">
        <v>165</v>
      </c>
      <c r="G41" s="11">
        <v>1</v>
      </c>
      <c r="H41" s="11">
        <v>116</v>
      </c>
      <c r="I41" s="11"/>
      <c r="J41" s="11">
        <v>230</v>
      </c>
      <c r="K41" s="11">
        <v>1</v>
      </c>
      <c r="L41" s="11">
        <v>5</v>
      </c>
      <c r="M41" s="11">
        <v>4</v>
      </c>
      <c r="N41" s="23">
        <f t="shared" si="1"/>
        <v>1.7391304347826087E-2</v>
      </c>
      <c r="O41" s="11">
        <v>0.3</v>
      </c>
      <c r="P41" s="303">
        <v>78</v>
      </c>
      <c r="Q41" s="304">
        <f>(0.12+0.2)/2</f>
        <v>0.16</v>
      </c>
      <c r="R41" s="32"/>
    </row>
    <row r="42" spans="1:18" ht="18" x14ac:dyDescent="0.25">
      <c r="A42" s="196">
        <v>35</v>
      </c>
      <c r="B42" s="307"/>
      <c r="C42" s="14" t="s">
        <v>56</v>
      </c>
      <c r="D42" s="27"/>
      <c r="E42" s="36" t="s">
        <v>168</v>
      </c>
      <c r="F42" s="36" t="s">
        <v>167</v>
      </c>
      <c r="G42" s="28">
        <v>5</v>
      </c>
      <c r="H42" s="200">
        <v>124</v>
      </c>
      <c r="I42" s="200">
        <v>97.5</v>
      </c>
      <c r="J42" s="200">
        <v>83.4</v>
      </c>
      <c r="K42" s="200">
        <v>0.7</v>
      </c>
      <c r="L42" s="200">
        <v>5</v>
      </c>
      <c r="M42" s="200">
        <v>2.5</v>
      </c>
      <c r="N42" s="23">
        <f t="shared" si="1"/>
        <v>2.9976019184652276E-2</v>
      </c>
      <c r="O42" s="200">
        <v>0.25</v>
      </c>
      <c r="P42" s="303">
        <v>59</v>
      </c>
      <c r="Q42" s="304"/>
      <c r="R42" s="32"/>
    </row>
    <row r="43" spans="1:18" ht="18" x14ac:dyDescent="0.25">
      <c r="A43" s="196">
        <v>36</v>
      </c>
      <c r="B43" s="307"/>
      <c r="C43" s="14" t="s">
        <v>57</v>
      </c>
      <c r="D43" s="27"/>
      <c r="E43" s="36" t="s">
        <v>170</v>
      </c>
      <c r="F43" s="36" t="s">
        <v>169</v>
      </c>
      <c r="G43" s="27">
        <v>2</v>
      </c>
      <c r="H43" s="200">
        <v>80</v>
      </c>
      <c r="I43" s="200">
        <v>224</v>
      </c>
      <c r="J43" s="200">
        <v>140</v>
      </c>
      <c r="K43" s="200">
        <v>0</v>
      </c>
      <c r="L43" s="200">
        <v>12.5</v>
      </c>
      <c r="M43" s="200">
        <v>1.5</v>
      </c>
      <c r="N43" s="23">
        <f t="shared" si="1"/>
        <v>1.0714285714285714E-2</v>
      </c>
      <c r="O43" s="200">
        <v>0.25</v>
      </c>
      <c r="P43" s="303">
        <v>3</v>
      </c>
      <c r="Q43" s="304"/>
      <c r="R43" s="32"/>
    </row>
    <row r="44" spans="1:18" ht="18" x14ac:dyDescent="0.25">
      <c r="A44" s="196">
        <v>37</v>
      </c>
      <c r="B44" s="307"/>
      <c r="C44" s="3" t="s">
        <v>58</v>
      </c>
      <c r="D44" s="11"/>
      <c r="E44" s="35" t="s">
        <v>172</v>
      </c>
      <c r="F44" s="35" t="s">
        <v>171</v>
      </c>
      <c r="G44" s="11">
        <v>1</v>
      </c>
      <c r="H44" s="267">
        <v>220</v>
      </c>
      <c r="I44" s="308"/>
      <c r="J44" s="267">
        <v>200</v>
      </c>
      <c r="K44" s="267">
        <v>0.2</v>
      </c>
      <c r="L44" s="267">
        <v>12</v>
      </c>
      <c r="M44" s="267">
        <v>5</v>
      </c>
      <c r="N44" s="23">
        <f t="shared" si="1"/>
        <v>2.5000000000000001E-2</v>
      </c>
      <c r="O44" s="267">
        <v>0.3</v>
      </c>
      <c r="P44" s="303">
        <v>35</v>
      </c>
      <c r="Q44" s="304"/>
      <c r="R44" s="32"/>
    </row>
    <row r="45" spans="1:18" ht="18" x14ac:dyDescent="0.25">
      <c r="A45" s="196">
        <v>38</v>
      </c>
      <c r="B45" s="307"/>
      <c r="C45" s="3" t="s">
        <v>59</v>
      </c>
      <c r="D45" s="11"/>
      <c r="E45" s="35" t="s">
        <v>312</v>
      </c>
      <c r="F45" s="35" t="s">
        <v>173</v>
      </c>
      <c r="G45" s="11">
        <v>3</v>
      </c>
      <c r="H45" s="200">
        <v>80</v>
      </c>
      <c r="I45" s="200">
        <v>130</v>
      </c>
      <c r="J45" s="200">
        <v>145</v>
      </c>
      <c r="K45" s="200">
        <v>0</v>
      </c>
      <c r="L45" s="200">
        <v>18</v>
      </c>
      <c r="M45" s="200">
        <v>3.75</v>
      </c>
      <c r="N45" s="23">
        <f t="shared" si="1"/>
        <v>2.5862068965517241E-2</v>
      </c>
      <c r="O45" s="200">
        <v>0.4</v>
      </c>
      <c r="P45" s="303">
        <v>36</v>
      </c>
      <c r="Q45" s="304"/>
      <c r="R45" s="32"/>
    </row>
    <row r="46" spans="1:18" ht="18" x14ac:dyDescent="0.25">
      <c r="A46" s="196">
        <v>39</v>
      </c>
      <c r="B46" s="307"/>
      <c r="C46" s="3" t="s">
        <v>60</v>
      </c>
      <c r="D46" s="11"/>
      <c r="E46" s="35" t="s">
        <v>313</v>
      </c>
      <c r="F46" s="35" t="s">
        <v>174</v>
      </c>
      <c r="G46" s="11">
        <v>2</v>
      </c>
      <c r="H46" s="200">
        <v>135</v>
      </c>
      <c r="I46" s="200">
        <v>200</v>
      </c>
      <c r="J46" s="200">
        <v>200</v>
      </c>
      <c r="K46" s="200">
        <v>0.5</v>
      </c>
      <c r="L46" s="200">
        <v>10</v>
      </c>
      <c r="M46" s="200">
        <v>7.5</v>
      </c>
      <c r="N46" s="23">
        <f t="shared" si="1"/>
        <v>3.7499999999999999E-2</v>
      </c>
      <c r="O46" s="200">
        <v>0.6</v>
      </c>
      <c r="P46" s="303">
        <v>9</v>
      </c>
      <c r="Q46" s="304"/>
      <c r="R46" s="32"/>
    </row>
    <row r="47" spans="1:18" ht="18" x14ac:dyDescent="0.25">
      <c r="A47" s="196">
        <v>40</v>
      </c>
      <c r="B47" s="307"/>
      <c r="C47" s="3" t="s">
        <v>61</v>
      </c>
      <c r="D47" s="11"/>
      <c r="E47" s="35" t="s">
        <v>314</v>
      </c>
      <c r="F47" s="35" t="s">
        <v>175</v>
      </c>
      <c r="G47" s="11">
        <v>1</v>
      </c>
      <c r="H47" s="267">
        <v>212</v>
      </c>
      <c r="I47" s="308"/>
      <c r="J47" s="267">
        <v>150</v>
      </c>
      <c r="K47" s="267">
        <v>0.5</v>
      </c>
      <c r="L47" s="267">
        <v>5.5</v>
      </c>
      <c r="M47" s="267">
        <v>5.5</v>
      </c>
      <c r="N47" s="23">
        <f t="shared" si="1"/>
        <v>3.6666666666666667E-2</v>
      </c>
      <c r="O47" s="267">
        <v>0.6</v>
      </c>
      <c r="P47" s="303">
        <v>309</v>
      </c>
      <c r="Q47" s="304"/>
      <c r="R47" s="32"/>
    </row>
    <row r="48" spans="1:18" ht="18" x14ac:dyDescent="0.25">
      <c r="A48" s="196">
        <v>41</v>
      </c>
      <c r="B48" s="307"/>
      <c r="C48" s="3" t="s">
        <v>62</v>
      </c>
      <c r="D48" s="11"/>
      <c r="E48" s="35" t="s">
        <v>315</v>
      </c>
      <c r="F48" s="35" t="s">
        <v>176</v>
      </c>
      <c r="G48" s="11">
        <v>1</v>
      </c>
      <c r="H48" s="267">
        <v>110</v>
      </c>
      <c r="I48" s="308"/>
      <c r="J48" s="267">
        <v>170</v>
      </c>
      <c r="K48" s="267">
        <v>0.5</v>
      </c>
      <c r="L48" s="267">
        <v>5.5</v>
      </c>
      <c r="M48" s="267">
        <v>4.5</v>
      </c>
      <c r="N48" s="23">
        <f t="shared" si="1"/>
        <v>2.6470588235294117E-2</v>
      </c>
      <c r="O48" s="267">
        <v>0.6</v>
      </c>
      <c r="P48" s="303">
        <v>45</v>
      </c>
      <c r="Q48" s="304"/>
      <c r="R48" s="32"/>
    </row>
    <row r="49" spans="1:18" ht="18" x14ac:dyDescent="0.25">
      <c r="A49" s="196">
        <v>42</v>
      </c>
      <c r="B49" s="307"/>
      <c r="C49" s="3" t="s">
        <v>63</v>
      </c>
      <c r="D49" s="11"/>
      <c r="E49" s="35" t="s">
        <v>316</v>
      </c>
      <c r="F49" s="35" t="s">
        <v>177</v>
      </c>
      <c r="G49" s="11">
        <v>3</v>
      </c>
      <c r="H49" s="200">
        <v>97</v>
      </c>
      <c r="I49" s="200">
        <v>120</v>
      </c>
      <c r="J49" s="200">
        <v>30</v>
      </c>
      <c r="K49" s="200">
        <v>0.5</v>
      </c>
      <c r="L49" s="200">
        <v>5</v>
      </c>
      <c r="M49" s="200">
        <v>6</v>
      </c>
      <c r="N49" s="23">
        <f t="shared" si="1"/>
        <v>0.2</v>
      </c>
      <c r="O49" s="200">
        <v>0.7</v>
      </c>
      <c r="P49" s="303">
        <v>41</v>
      </c>
      <c r="Q49" s="304"/>
      <c r="R49" s="32"/>
    </row>
    <row r="50" spans="1:18" ht="18" x14ac:dyDescent="0.25">
      <c r="A50" s="196">
        <v>43</v>
      </c>
      <c r="B50" s="307"/>
      <c r="C50" s="3" t="s">
        <v>64</v>
      </c>
      <c r="D50" s="11"/>
      <c r="E50" s="35" t="s">
        <v>317</v>
      </c>
      <c r="F50" s="35" t="s">
        <v>178</v>
      </c>
      <c r="G50" s="11">
        <v>1</v>
      </c>
      <c r="H50" s="267">
        <v>110</v>
      </c>
      <c r="I50" s="308"/>
      <c r="J50" s="267">
        <v>155</v>
      </c>
      <c r="K50" s="267">
        <v>0</v>
      </c>
      <c r="L50" s="267">
        <v>5</v>
      </c>
      <c r="M50" s="308"/>
      <c r="N50" s="23">
        <f t="shared" si="1"/>
        <v>0</v>
      </c>
      <c r="O50" s="267">
        <v>0.7</v>
      </c>
      <c r="P50" s="303">
        <v>312</v>
      </c>
      <c r="Q50" s="304"/>
      <c r="R50" s="32"/>
    </row>
    <row r="51" spans="1:18" ht="18" x14ac:dyDescent="0.25">
      <c r="A51" s="196">
        <v>44</v>
      </c>
      <c r="B51" s="307"/>
      <c r="C51" s="3" t="s">
        <v>65</v>
      </c>
      <c r="D51" s="11"/>
      <c r="E51" s="35" t="s">
        <v>318</v>
      </c>
      <c r="F51" s="35" t="s">
        <v>179</v>
      </c>
      <c r="G51" s="11">
        <v>1</v>
      </c>
      <c r="H51" s="267">
        <v>180</v>
      </c>
      <c r="I51" s="308"/>
      <c r="J51" s="267">
        <v>145</v>
      </c>
      <c r="K51" s="267">
        <v>0</v>
      </c>
      <c r="L51" s="267">
        <v>8</v>
      </c>
      <c r="M51" s="267">
        <v>6.5</v>
      </c>
      <c r="N51" s="23">
        <f t="shared" si="1"/>
        <v>4.4827586206896551E-2</v>
      </c>
      <c r="O51" s="267">
        <v>0.7</v>
      </c>
      <c r="P51" s="303">
        <v>91</v>
      </c>
      <c r="Q51" s="304"/>
      <c r="R51" s="32"/>
    </row>
    <row r="52" spans="1:18" ht="18" x14ac:dyDescent="0.25">
      <c r="A52" s="196">
        <v>45</v>
      </c>
      <c r="B52" s="307"/>
      <c r="C52" s="3" t="s">
        <v>66</v>
      </c>
      <c r="D52" s="11"/>
      <c r="E52" s="35" t="s">
        <v>319</v>
      </c>
      <c r="F52" s="35" t="s">
        <v>180</v>
      </c>
      <c r="G52" s="11">
        <v>1</v>
      </c>
      <c r="H52" s="267">
        <v>197</v>
      </c>
      <c r="I52" s="308"/>
      <c r="J52" s="267">
        <v>230</v>
      </c>
      <c r="K52" s="267">
        <v>0.5</v>
      </c>
      <c r="L52" s="267">
        <v>5.5</v>
      </c>
      <c r="M52" s="267">
        <v>5.25</v>
      </c>
      <c r="N52" s="23">
        <f t="shared" si="1"/>
        <v>2.2826086956521739E-2</v>
      </c>
      <c r="O52" s="267">
        <v>0.8</v>
      </c>
      <c r="P52" s="303">
        <v>75</v>
      </c>
      <c r="Q52" s="304"/>
      <c r="R52" s="32"/>
    </row>
    <row r="53" spans="1:18" ht="18" x14ac:dyDescent="0.25">
      <c r="A53" s="196">
        <v>46</v>
      </c>
      <c r="B53" s="307"/>
      <c r="C53" s="15" t="s">
        <v>67</v>
      </c>
      <c r="D53" s="11"/>
      <c r="E53" s="35" t="s">
        <v>320</v>
      </c>
      <c r="F53" s="35" t="s">
        <v>181</v>
      </c>
      <c r="G53" s="267">
        <v>4</v>
      </c>
      <c r="H53" s="200">
        <v>142.5</v>
      </c>
      <c r="I53" s="200">
        <v>118.33333333333333</v>
      </c>
      <c r="J53" s="200">
        <v>125</v>
      </c>
      <c r="K53" s="200">
        <v>1.25</v>
      </c>
      <c r="L53" s="200">
        <v>18.25</v>
      </c>
      <c r="M53" s="200">
        <v>3.9</v>
      </c>
      <c r="N53" s="23">
        <f t="shared" si="1"/>
        <v>3.1199999999999999E-2</v>
      </c>
      <c r="O53" s="200">
        <v>0.8</v>
      </c>
      <c r="P53" s="303">
        <v>99</v>
      </c>
      <c r="Q53" s="304">
        <v>1.86</v>
      </c>
      <c r="R53" s="32"/>
    </row>
    <row r="54" spans="1:18" ht="18" x14ac:dyDescent="0.25">
      <c r="A54" s="196">
        <v>47</v>
      </c>
      <c r="B54" s="307"/>
      <c r="C54" s="15" t="s">
        <v>68</v>
      </c>
      <c r="D54" s="11"/>
      <c r="E54" s="35" t="s">
        <v>321</v>
      </c>
      <c r="F54" s="35" t="s">
        <v>182</v>
      </c>
      <c r="G54" s="267">
        <v>1</v>
      </c>
      <c r="H54" s="267">
        <v>200</v>
      </c>
      <c r="I54" s="308"/>
      <c r="J54" s="267">
        <v>160</v>
      </c>
      <c r="K54" s="267">
        <v>0.5</v>
      </c>
      <c r="L54" s="267">
        <v>11.5</v>
      </c>
      <c r="M54" s="267">
        <v>7</v>
      </c>
      <c r="N54" s="23">
        <f t="shared" si="1"/>
        <v>4.3749999999999997E-2</v>
      </c>
      <c r="O54" s="267">
        <v>0.8</v>
      </c>
      <c r="P54" s="303">
        <v>52</v>
      </c>
      <c r="Q54" s="304"/>
      <c r="R54" s="32"/>
    </row>
    <row r="55" spans="1:18" ht="18" x14ac:dyDescent="0.25">
      <c r="A55" s="196">
        <v>48</v>
      </c>
      <c r="B55" s="307"/>
      <c r="C55" s="15" t="s">
        <v>69</v>
      </c>
      <c r="D55" s="11"/>
      <c r="E55" s="35" t="s">
        <v>322</v>
      </c>
      <c r="F55" s="35" t="s">
        <v>183</v>
      </c>
      <c r="G55" s="267">
        <v>1</v>
      </c>
      <c r="H55" s="267">
        <v>200</v>
      </c>
      <c r="I55" s="308"/>
      <c r="J55" s="267">
        <v>140</v>
      </c>
      <c r="K55" s="267">
        <v>1</v>
      </c>
      <c r="L55" s="267">
        <v>20</v>
      </c>
      <c r="M55" s="267">
        <v>6</v>
      </c>
      <c r="N55" s="23">
        <f t="shared" si="1"/>
        <v>4.2857142857142858E-2</v>
      </c>
      <c r="O55" s="267">
        <v>2.7</v>
      </c>
      <c r="P55" s="303">
        <v>350</v>
      </c>
      <c r="Q55" s="304"/>
      <c r="R55" s="32"/>
    </row>
    <row r="56" spans="1:18" ht="18" x14ac:dyDescent="0.25">
      <c r="A56" s="196">
        <v>49</v>
      </c>
      <c r="B56" s="307"/>
      <c r="C56" s="15" t="s">
        <v>70</v>
      </c>
      <c r="D56" s="11"/>
      <c r="E56" s="35" t="s">
        <v>323</v>
      </c>
      <c r="F56" s="35" t="s">
        <v>184</v>
      </c>
      <c r="G56" s="267">
        <v>3</v>
      </c>
      <c r="H56" s="200">
        <v>111.66666666666667</v>
      </c>
      <c r="I56" s="200">
        <v>85</v>
      </c>
      <c r="J56" s="200">
        <v>85</v>
      </c>
      <c r="K56" s="200">
        <v>2.5</v>
      </c>
      <c r="L56" s="200">
        <v>10</v>
      </c>
      <c r="M56" s="200">
        <v>8.5</v>
      </c>
      <c r="N56" s="23">
        <f t="shared" si="1"/>
        <v>0.1</v>
      </c>
      <c r="O56" s="200">
        <v>2.5</v>
      </c>
      <c r="P56" s="303">
        <v>32</v>
      </c>
      <c r="Q56" s="304"/>
      <c r="R56" s="32"/>
    </row>
    <row r="57" spans="1:18" ht="18" x14ac:dyDescent="0.25">
      <c r="A57" s="196">
        <v>50</v>
      </c>
      <c r="B57" s="307"/>
      <c r="C57" s="15" t="s">
        <v>71</v>
      </c>
      <c r="D57" s="11"/>
      <c r="E57" s="35" t="s">
        <v>324</v>
      </c>
      <c r="F57" s="35" t="s">
        <v>185</v>
      </c>
      <c r="G57" s="267">
        <v>3</v>
      </c>
      <c r="H57" s="267">
        <v>90</v>
      </c>
      <c r="I57" s="267">
        <v>80</v>
      </c>
      <c r="J57" s="267">
        <v>200</v>
      </c>
      <c r="K57" s="267">
        <v>2</v>
      </c>
      <c r="L57" s="267">
        <v>15</v>
      </c>
      <c r="M57" s="267">
        <v>5</v>
      </c>
      <c r="N57" s="23">
        <f t="shared" si="1"/>
        <v>2.5000000000000001E-2</v>
      </c>
      <c r="O57" s="267">
        <v>2.5</v>
      </c>
      <c r="P57" s="303">
        <v>353</v>
      </c>
      <c r="Q57" s="304"/>
      <c r="R57" s="32"/>
    </row>
    <row r="58" spans="1:18" ht="18" x14ac:dyDescent="0.25">
      <c r="A58" s="196">
        <v>51</v>
      </c>
      <c r="B58" s="307"/>
      <c r="C58" s="3" t="s">
        <v>72</v>
      </c>
      <c r="D58" s="11"/>
      <c r="E58" s="35" t="s">
        <v>187</v>
      </c>
      <c r="F58" s="35" t="s">
        <v>186</v>
      </c>
      <c r="G58" s="11">
        <v>7</v>
      </c>
      <c r="H58" s="200">
        <v>160.14285714285714</v>
      </c>
      <c r="I58" s="200">
        <v>162.33333333333334</v>
      </c>
      <c r="J58" s="200">
        <v>154.16666666666666</v>
      </c>
      <c r="K58" s="200" t="s">
        <v>12</v>
      </c>
      <c r="L58" s="200">
        <v>6.5</v>
      </c>
      <c r="M58" s="200" t="s">
        <v>17</v>
      </c>
      <c r="N58" s="23"/>
      <c r="O58" s="200">
        <v>0.3</v>
      </c>
      <c r="P58" s="303">
        <v>78</v>
      </c>
      <c r="Q58" s="304">
        <v>0.14000000000000001</v>
      </c>
      <c r="R58" s="32"/>
    </row>
    <row r="59" spans="1:18" ht="18" x14ac:dyDescent="0.25">
      <c r="A59" s="196">
        <v>52</v>
      </c>
      <c r="B59" s="307"/>
      <c r="C59" s="3" t="s">
        <v>73</v>
      </c>
      <c r="D59" s="11"/>
      <c r="E59" s="35" t="s">
        <v>189</v>
      </c>
      <c r="F59" s="35" t="s">
        <v>188</v>
      </c>
      <c r="G59" s="11">
        <v>9</v>
      </c>
      <c r="H59" s="200">
        <v>128.88888888888889</v>
      </c>
      <c r="I59" s="200">
        <v>124.625</v>
      </c>
      <c r="J59" s="200">
        <v>106.77777777777777</v>
      </c>
      <c r="K59" s="200" t="s">
        <v>12</v>
      </c>
      <c r="L59" s="200">
        <v>10</v>
      </c>
      <c r="M59" s="200" t="s">
        <v>17</v>
      </c>
      <c r="N59" s="23"/>
      <c r="O59" s="199">
        <v>0.35</v>
      </c>
      <c r="P59" s="303">
        <v>60</v>
      </c>
      <c r="Q59" s="304"/>
      <c r="R59" s="32"/>
    </row>
    <row r="60" spans="1:18" ht="18" x14ac:dyDescent="0.25">
      <c r="A60" s="196">
        <v>53</v>
      </c>
      <c r="B60" s="307"/>
      <c r="C60" s="3" t="s">
        <v>74</v>
      </c>
      <c r="D60" s="11"/>
      <c r="E60" s="35" t="s">
        <v>191</v>
      </c>
      <c r="F60" s="35" t="s">
        <v>190</v>
      </c>
      <c r="G60" s="11">
        <v>3</v>
      </c>
      <c r="H60" s="200">
        <v>101.66666666666667</v>
      </c>
      <c r="I60" s="200">
        <v>200</v>
      </c>
      <c r="J60" s="200">
        <v>197</v>
      </c>
      <c r="K60" s="200" t="s">
        <v>12</v>
      </c>
      <c r="L60" s="200">
        <v>10</v>
      </c>
      <c r="M60" s="200" t="s">
        <v>17</v>
      </c>
      <c r="N60" s="23"/>
      <c r="O60" s="200">
        <v>0.25</v>
      </c>
      <c r="P60" s="303">
        <v>84</v>
      </c>
      <c r="Q60" s="304"/>
      <c r="R60" s="32"/>
    </row>
    <row r="61" spans="1:18" ht="18" x14ac:dyDescent="0.25">
      <c r="A61" s="196">
        <v>54</v>
      </c>
      <c r="B61" s="307"/>
      <c r="C61" s="14" t="s">
        <v>75</v>
      </c>
      <c r="D61" s="27"/>
      <c r="E61" s="36" t="s">
        <v>193</v>
      </c>
      <c r="F61" s="36" t="s">
        <v>192</v>
      </c>
      <c r="G61" s="27">
        <v>3</v>
      </c>
      <c r="H61" s="200">
        <v>151.66666666666666</v>
      </c>
      <c r="I61" s="200">
        <v>89</v>
      </c>
      <c r="J61" s="200">
        <v>100</v>
      </c>
      <c r="K61" s="200" t="s">
        <v>12</v>
      </c>
      <c r="L61" s="200">
        <v>15</v>
      </c>
      <c r="M61" s="200" t="s">
        <v>17</v>
      </c>
      <c r="N61" s="23"/>
      <c r="O61" s="200">
        <v>0.3</v>
      </c>
      <c r="P61" s="303">
        <v>60</v>
      </c>
      <c r="Q61" s="304">
        <v>1.42</v>
      </c>
      <c r="R61" s="32"/>
    </row>
    <row r="62" spans="1:18" ht="18" x14ac:dyDescent="0.25">
      <c r="A62" s="196">
        <v>55</v>
      </c>
      <c r="B62" s="307"/>
      <c r="C62" s="3" t="s">
        <v>76</v>
      </c>
      <c r="D62" s="11"/>
      <c r="E62" s="35" t="s">
        <v>195</v>
      </c>
      <c r="F62" s="35" t="s">
        <v>194</v>
      </c>
      <c r="G62" s="11">
        <v>1</v>
      </c>
      <c r="H62" s="11">
        <v>200</v>
      </c>
      <c r="I62" s="11"/>
      <c r="J62" s="11">
        <v>234</v>
      </c>
      <c r="K62" s="200" t="s">
        <v>12</v>
      </c>
      <c r="L62" s="11">
        <v>8</v>
      </c>
      <c r="M62" s="200" t="s">
        <v>17</v>
      </c>
      <c r="N62" s="23"/>
      <c r="O62" s="197">
        <v>0.2</v>
      </c>
      <c r="P62" s="303">
        <v>75</v>
      </c>
      <c r="Q62" s="304"/>
      <c r="R62" s="32"/>
    </row>
    <row r="63" spans="1:18" ht="18" x14ac:dyDescent="0.25">
      <c r="A63" s="196">
        <v>56</v>
      </c>
      <c r="B63" s="307"/>
      <c r="C63" s="3" t="s">
        <v>77</v>
      </c>
      <c r="D63" s="11"/>
      <c r="E63" s="35" t="s">
        <v>197</v>
      </c>
      <c r="F63" s="35" t="s">
        <v>196</v>
      </c>
      <c r="G63" s="11">
        <v>1</v>
      </c>
      <c r="H63" s="11">
        <v>158</v>
      </c>
      <c r="I63" s="11"/>
      <c r="J63" s="11">
        <v>117</v>
      </c>
      <c r="K63" s="200" t="s">
        <v>12</v>
      </c>
      <c r="L63" s="11">
        <v>15</v>
      </c>
      <c r="M63" s="200" t="s">
        <v>17</v>
      </c>
      <c r="N63" s="23"/>
      <c r="O63" s="197">
        <v>0.2</v>
      </c>
      <c r="P63" s="303">
        <v>52</v>
      </c>
      <c r="Q63" s="304"/>
      <c r="R63" s="32"/>
    </row>
    <row r="64" spans="1:18" ht="18" x14ac:dyDescent="0.25">
      <c r="A64" s="196">
        <v>57</v>
      </c>
      <c r="B64" s="307"/>
      <c r="C64" s="30" t="s">
        <v>78</v>
      </c>
      <c r="D64" s="312"/>
      <c r="E64" s="313" t="s">
        <v>325</v>
      </c>
      <c r="F64" s="313" t="s">
        <v>198</v>
      </c>
      <c r="G64" s="312">
        <v>4</v>
      </c>
      <c r="H64" s="200">
        <v>126.25</v>
      </c>
      <c r="I64" s="200">
        <v>93</v>
      </c>
      <c r="J64" s="200">
        <v>150</v>
      </c>
      <c r="K64" s="200" t="s">
        <v>12</v>
      </c>
      <c r="L64" s="200">
        <v>7.5</v>
      </c>
      <c r="M64" s="200" t="s">
        <v>17</v>
      </c>
      <c r="N64" s="23"/>
      <c r="O64" s="199">
        <v>0.85</v>
      </c>
      <c r="P64" s="303">
        <v>64</v>
      </c>
      <c r="Q64" s="304">
        <v>0.28999999999999998</v>
      </c>
      <c r="R64" s="32"/>
    </row>
    <row r="65" spans="1:18" ht="18" x14ac:dyDescent="0.25">
      <c r="A65" s="196">
        <v>58</v>
      </c>
      <c r="B65" s="307"/>
      <c r="C65" s="17" t="s">
        <v>79</v>
      </c>
      <c r="D65" s="197"/>
      <c r="E65" s="198" t="s">
        <v>326</v>
      </c>
      <c r="F65" s="198" t="s">
        <v>199</v>
      </c>
      <c r="G65" s="197">
        <v>1</v>
      </c>
      <c r="H65" s="197">
        <v>100</v>
      </c>
      <c r="I65" s="197"/>
      <c r="J65" s="197">
        <v>120</v>
      </c>
      <c r="K65" s="200" t="s">
        <v>12</v>
      </c>
      <c r="L65" s="197">
        <v>5</v>
      </c>
      <c r="M65" s="200" t="s">
        <v>17</v>
      </c>
      <c r="N65" s="23"/>
      <c r="O65" s="197">
        <v>0.85</v>
      </c>
      <c r="P65" s="303">
        <v>26</v>
      </c>
      <c r="Q65" s="304">
        <v>0.31</v>
      </c>
      <c r="R65" s="32"/>
    </row>
    <row r="66" spans="1:18" ht="18" x14ac:dyDescent="0.25">
      <c r="A66" s="196">
        <v>59</v>
      </c>
      <c r="B66" s="309"/>
      <c r="C66" s="17" t="s">
        <v>80</v>
      </c>
      <c r="D66" s="197"/>
      <c r="E66" s="198" t="s">
        <v>327</v>
      </c>
      <c r="F66" s="198" t="s">
        <v>200</v>
      </c>
      <c r="G66" s="197">
        <v>4</v>
      </c>
      <c r="H66" s="314">
        <f>(130+124+139+128)/4</f>
        <v>130.25</v>
      </c>
      <c r="I66" s="314">
        <f>(93+110+60)/3</f>
        <v>87.666666666666671</v>
      </c>
      <c r="J66" s="197">
        <v>115</v>
      </c>
      <c r="K66" s="200" t="s">
        <v>12</v>
      </c>
      <c r="L66" s="197">
        <v>7.5</v>
      </c>
      <c r="M66" s="200" t="s">
        <v>17</v>
      </c>
      <c r="N66" s="23"/>
      <c r="O66" s="197">
        <v>0.85</v>
      </c>
      <c r="P66" s="303">
        <v>106</v>
      </c>
      <c r="Q66" s="304">
        <v>1.86</v>
      </c>
      <c r="R66" s="32"/>
    </row>
    <row r="67" spans="1:18" ht="18" x14ac:dyDescent="0.25">
      <c r="A67" s="196">
        <v>60</v>
      </c>
      <c r="B67" s="306" t="s">
        <v>81</v>
      </c>
      <c r="C67" s="17" t="s">
        <v>82</v>
      </c>
      <c r="D67" s="197"/>
      <c r="E67" s="198" t="s">
        <v>202</v>
      </c>
      <c r="F67" s="198" t="s">
        <v>201</v>
      </c>
      <c r="G67" s="259">
        <v>24</v>
      </c>
      <c r="H67" s="267">
        <v>40</v>
      </c>
      <c r="I67" s="267">
        <v>25</v>
      </c>
      <c r="J67" s="267">
        <v>25</v>
      </c>
      <c r="K67" s="267">
        <v>1</v>
      </c>
      <c r="L67" s="267">
        <v>3</v>
      </c>
      <c r="M67" s="267">
        <v>1</v>
      </c>
      <c r="N67" s="23">
        <f t="shared" ref="N67:N80" si="2">M67/J67</f>
        <v>0.04</v>
      </c>
      <c r="O67" s="267">
        <v>0.3</v>
      </c>
      <c r="P67" s="303">
        <v>49</v>
      </c>
      <c r="Q67" s="304"/>
      <c r="R67" s="32"/>
    </row>
    <row r="68" spans="1:18" ht="18" x14ac:dyDescent="0.25">
      <c r="A68" s="196">
        <v>61</v>
      </c>
      <c r="B68" s="309"/>
      <c r="C68" s="17" t="s">
        <v>83</v>
      </c>
      <c r="D68" s="197"/>
      <c r="E68" s="198" t="s">
        <v>204</v>
      </c>
      <c r="F68" s="198" t="s">
        <v>203</v>
      </c>
      <c r="G68" s="197">
        <v>10</v>
      </c>
      <c r="H68" s="267">
        <v>60</v>
      </c>
      <c r="I68" s="267">
        <v>300</v>
      </c>
      <c r="J68" s="267">
        <v>60</v>
      </c>
      <c r="K68" s="267">
        <v>1.2</v>
      </c>
      <c r="L68" s="267">
        <v>10</v>
      </c>
      <c r="M68" s="267">
        <v>1.2</v>
      </c>
      <c r="N68" s="23">
        <f t="shared" si="2"/>
        <v>0.02</v>
      </c>
      <c r="O68" s="267">
        <v>0.36</v>
      </c>
      <c r="P68" s="303">
        <v>50</v>
      </c>
      <c r="Q68" s="304"/>
      <c r="R68" s="32"/>
    </row>
    <row r="69" spans="1:18" ht="18" x14ac:dyDescent="0.25">
      <c r="A69" s="196">
        <v>62</v>
      </c>
      <c r="B69" s="306" t="s">
        <v>84</v>
      </c>
      <c r="C69" s="17" t="s">
        <v>85</v>
      </c>
      <c r="D69" s="197"/>
      <c r="E69" s="198" t="s">
        <v>206</v>
      </c>
      <c r="F69" s="198" t="s">
        <v>205</v>
      </c>
      <c r="G69" s="197">
        <v>6</v>
      </c>
      <c r="H69" s="315">
        <v>160</v>
      </c>
      <c r="I69" s="259">
        <v>20</v>
      </c>
      <c r="J69" s="259">
        <v>225</v>
      </c>
      <c r="K69" s="259">
        <v>0</v>
      </c>
      <c r="L69" s="259">
        <v>10</v>
      </c>
      <c r="M69" s="259">
        <v>4</v>
      </c>
      <c r="N69" s="23">
        <f t="shared" si="2"/>
        <v>1.7777777777777778E-2</v>
      </c>
      <c r="O69" s="259">
        <v>0.5</v>
      </c>
      <c r="P69" s="303">
        <v>319</v>
      </c>
      <c r="Q69" s="304"/>
      <c r="R69" s="32"/>
    </row>
    <row r="70" spans="1:18" ht="18" x14ac:dyDescent="0.25">
      <c r="A70" s="196">
        <v>63</v>
      </c>
      <c r="B70" s="307"/>
      <c r="C70" s="17" t="s">
        <v>86</v>
      </c>
      <c r="D70" s="197"/>
      <c r="E70" s="198" t="s">
        <v>208</v>
      </c>
      <c r="F70" s="198" t="s">
        <v>207</v>
      </c>
      <c r="G70" s="197">
        <v>1</v>
      </c>
      <c r="H70" s="315">
        <v>1000</v>
      </c>
      <c r="I70" s="259"/>
      <c r="J70" s="259">
        <v>350</v>
      </c>
      <c r="K70" s="259">
        <v>0</v>
      </c>
      <c r="L70" s="259">
        <v>10</v>
      </c>
      <c r="M70" s="259">
        <v>4</v>
      </c>
      <c r="N70" s="23">
        <f t="shared" si="2"/>
        <v>1.1428571428571429E-2</v>
      </c>
      <c r="O70" s="267">
        <v>0.4</v>
      </c>
      <c r="P70" s="303">
        <v>297</v>
      </c>
      <c r="Q70" s="304"/>
      <c r="R70" s="32"/>
    </row>
    <row r="71" spans="1:18" ht="18" x14ac:dyDescent="0.25">
      <c r="A71" s="196">
        <v>64</v>
      </c>
      <c r="B71" s="307"/>
      <c r="C71" s="17" t="s">
        <v>87</v>
      </c>
      <c r="D71" s="197"/>
      <c r="E71" s="198" t="s">
        <v>210</v>
      </c>
      <c r="F71" s="198" t="s">
        <v>209</v>
      </c>
      <c r="G71" s="197">
        <v>10</v>
      </c>
      <c r="H71" s="200">
        <v>100</v>
      </c>
      <c r="I71" s="200">
        <v>40</v>
      </c>
      <c r="J71" s="200">
        <v>150</v>
      </c>
      <c r="K71" s="200">
        <v>1.5</v>
      </c>
      <c r="L71" s="200">
        <v>4</v>
      </c>
      <c r="M71" s="200">
        <v>2.5</v>
      </c>
      <c r="N71" s="23">
        <f t="shared" si="2"/>
        <v>1.6666666666666666E-2</v>
      </c>
      <c r="O71" s="200">
        <v>0.8</v>
      </c>
      <c r="P71" s="303">
        <v>25</v>
      </c>
      <c r="Q71" s="304"/>
      <c r="R71" s="32"/>
    </row>
    <row r="72" spans="1:18" ht="18" x14ac:dyDescent="0.25">
      <c r="A72" s="196">
        <v>65</v>
      </c>
      <c r="B72" s="307"/>
      <c r="C72" s="17" t="s">
        <v>88</v>
      </c>
      <c r="D72" s="197"/>
      <c r="E72" s="198" t="s">
        <v>212</v>
      </c>
      <c r="F72" s="198" t="s">
        <v>211</v>
      </c>
      <c r="G72" s="197">
        <v>17</v>
      </c>
      <c r="H72" s="200">
        <v>104.52941176470588</v>
      </c>
      <c r="I72" s="200">
        <v>40</v>
      </c>
      <c r="J72" s="200">
        <v>180</v>
      </c>
      <c r="K72" s="200">
        <v>1.5</v>
      </c>
      <c r="L72" s="200">
        <v>4</v>
      </c>
      <c r="M72" s="200">
        <v>2.5</v>
      </c>
      <c r="N72" s="23">
        <f t="shared" si="2"/>
        <v>1.3888888888888888E-2</v>
      </c>
      <c r="O72" s="200">
        <v>0.8</v>
      </c>
      <c r="P72" s="303">
        <v>342</v>
      </c>
      <c r="Q72" s="304">
        <f>(0.08+0.23)/2</f>
        <v>0.155</v>
      </c>
      <c r="R72" s="32"/>
    </row>
    <row r="73" spans="1:18" ht="18" x14ac:dyDescent="0.25">
      <c r="A73" s="196">
        <v>66</v>
      </c>
      <c r="B73" s="307"/>
      <c r="C73" s="17" t="s">
        <v>89</v>
      </c>
      <c r="D73" s="197"/>
      <c r="E73" s="198" t="s">
        <v>214</v>
      </c>
      <c r="F73" s="198" t="s">
        <v>213</v>
      </c>
      <c r="G73" s="197">
        <v>25</v>
      </c>
      <c r="H73" s="200">
        <v>111.84</v>
      </c>
      <c r="I73" s="200">
        <v>30</v>
      </c>
      <c r="J73" s="200">
        <v>100</v>
      </c>
      <c r="K73" s="200">
        <v>1.5</v>
      </c>
      <c r="L73" s="200">
        <v>4</v>
      </c>
      <c r="M73" s="200">
        <v>2.5</v>
      </c>
      <c r="N73" s="23">
        <f t="shared" si="2"/>
        <v>2.5000000000000001E-2</v>
      </c>
      <c r="O73" s="200">
        <v>0.8</v>
      </c>
      <c r="P73" s="303">
        <v>0</v>
      </c>
      <c r="Q73" s="304">
        <f>(0.08+0.23)/2</f>
        <v>0.155</v>
      </c>
      <c r="R73" s="32"/>
    </row>
    <row r="74" spans="1:18" ht="18" x14ac:dyDescent="0.25">
      <c r="A74" s="196">
        <v>67</v>
      </c>
      <c r="B74" s="307"/>
      <c r="C74" s="17" t="s">
        <v>90</v>
      </c>
      <c r="D74" s="197"/>
      <c r="E74" s="198" t="s">
        <v>216</v>
      </c>
      <c r="F74" s="198" t="s">
        <v>215</v>
      </c>
      <c r="G74" s="197">
        <v>35</v>
      </c>
      <c r="H74" s="200">
        <v>104.73333333333333</v>
      </c>
      <c r="I74" s="200">
        <v>49.793103448275865</v>
      </c>
      <c r="J74" s="200">
        <v>220</v>
      </c>
      <c r="K74" s="200">
        <v>1.5</v>
      </c>
      <c r="L74" s="200">
        <v>4</v>
      </c>
      <c r="M74" s="200">
        <v>2.5</v>
      </c>
      <c r="N74" s="23">
        <f t="shared" si="2"/>
        <v>1.1363636363636364E-2</v>
      </c>
      <c r="O74" s="200">
        <v>0.8</v>
      </c>
      <c r="P74" s="303">
        <v>330</v>
      </c>
      <c r="Q74" s="304"/>
      <c r="R74" s="32"/>
    </row>
    <row r="75" spans="1:18" ht="18" x14ac:dyDescent="0.25">
      <c r="A75" s="196">
        <v>68</v>
      </c>
      <c r="B75" s="307"/>
      <c r="C75" s="17" t="s">
        <v>91</v>
      </c>
      <c r="D75" s="197"/>
      <c r="E75" s="198" t="s">
        <v>218</v>
      </c>
      <c r="F75" s="198" t="s">
        <v>217</v>
      </c>
      <c r="G75" s="197">
        <v>14</v>
      </c>
      <c r="H75" s="200">
        <v>119.57142857142857</v>
      </c>
      <c r="I75" s="200">
        <v>20.571428571428573</v>
      </c>
      <c r="J75" s="200">
        <v>175</v>
      </c>
      <c r="K75" s="200">
        <v>1.5</v>
      </c>
      <c r="L75" s="200">
        <v>4</v>
      </c>
      <c r="M75" s="200">
        <v>2.5</v>
      </c>
      <c r="N75" s="23">
        <f t="shared" si="2"/>
        <v>1.4285714285714285E-2</v>
      </c>
      <c r="O75" s="200">
        <v>0.8</v>
      </c>
      <c r="P75" s="303">
        <v>334</v>
      </c>
      <c r="Q75" s="304"/>
      <c r="R75" s="32"/>
    </row>
    <row r="76" spans="1:18" ht="18" x14ac:dyDescent="0.25">
      <c r="A76" s="196">
        <v>69</v>
      </c>
      <c r="B76" s="307"/>
      <c r="C76" s="17" t="s">
        <v>92</v>
      </c>
      <c r="D76" s="197"/>
      <c r="E76" s="198" t="s">
        <v>220</v>
      </c>
      <c r="F76" s="198" t="s">
        <v>219</v>
      </c>
      <c r="G76" s="197">
        <v>54</v>
      </c>
      <c r="H76" s="315">
        <v>100</v>
      </c>
      <c r="I76" s="308">
        <v>25</v>
      </c>
      <c r="J76" s="267">
        <v>100</v>
      </c>
      <c r="K76" s="308">
        <v>1.5</v>
      </c>
      <c r="L76" s="308">
        <v>4</v>
      </c>
      <c r="M76" s="308">
        <v>2.5</v>
      </c>
      <c r="N76" s="23">
        <f t="shared" si="2"/>
        <v>2.5000000000000001E-2</v>
      </c>
      <c r="O76" s="267">
        <v>0.8</v>
      </c>
      <c r="P76" s="303">
        <v>335</v>
      </c>
      <c r="Q76" s="304"/>
      <c r="R76" s="32"/>
    </row>
    <row r="77" spans="1:18" ht="18" x14ac:dyDescent="0.25">
      <c r="A77" s="196">
        <v>70</v>
      </c>
      <c r="B77" s="307"/>
      <c r="C77" s="17" t="s">
        <v>93</v>
      </c>
      <c r="D77" s="197"/>
      <c r="E77" s="198" t="s">
        <v>222</v>
      </c>
      <c r="F77" s="198" t="s">
        <v>221</v>
      </c>
      <c r="G77" s="197">
        <v>55</v>
      </c>
      <c r="H77" s="315">
        <v>100</v>
      </c>
      <c r="I77" s="267">
        <v>35</v>
      </c>
      <c r="J77" s="308">
        <v>150</v>
      </c>
      <c r="K77" s="308">
        <v>1.5</v>
      </c>
      <c r="L77" s="308">
        <v>4</v>
      </c>
      <c r="M77" s="308">
        <v>2.5</v>
      </c>
      <c r="N77" s="23">
        <f t="shared" si="2"/>
        <v>1.6666666666666666E-2</v>
      </c>
      <c r="O77" s="267">
        <v>0.8</v>
      </c>
      <c r="P77" s="303">
        <v>306</v>
      </c>
      <c r="Q77" s="304"/>
      <c r="R77" s="32"/>
    </row>
    <row r="78" spans="1:18" ht="18" x14ac:dyDescent="0.25">
      <c r="A78" s="196">
        <v>71</v>
      </c>
      <c r="B78" s="307"/>
      <c r="C78" s="17" t="s">
        <v>94</v>
      </c>
      <c r="D78" s="197"/>
      <c r="E78" s="198" t="s">
        <v>224</v>
      </c>
      <c r="F78" s="198" t="s">
        <v>223</v>
      </c>
      <c r="G78" s="197">
        <v>7</v>
      </c>
      <c r="H78" s="200">
        <v>100</v>
      </c>
      <c r="I78" s="200">
        <v>30</v>
      </c>
      <c r="J78" s="200">
        <v>100</v>
      </c>
      <c r="K78" s="200">
        <v>1.5</v>
      </c>
      <c r="L78" s="200">
        <v>4</v>
      </c>
      <c r="M78" s="200">
        <v>2.5</v>
      </c>
      <c r="N78" s="23">
        <f t="shared" si="2"/>
        <v>2.5000000000000001E-2</v>
      </c>
      <c r="O78" s="200">
        <v>0.8</v>
      </c>
      <c r="P78" s="303">
        <v>307</v>
      </c>
      <c r="Q78" s="304"/>
      <c r="R78" s="32"/>
    </row>
    <row r="79" spans="1:18" ht="18" x14ac:dyDescent="0.25">
      <c r="A79" s="196">
        <v>72</v>
      </c>
      <c r="B79" s="307"/>
      <c r="C79" s="17" t="s">
        <v>95</v>
      </c>
      <c r="D79" s="197"/>
      <c r="E79" s="198" t="s">
        <v>226</v>
      </c>
      <c r="F79" s="198" t="s">
        <v>225</v>
      </c>
      <c r="G79" s="197">
        <v>18</v>
      </c>
      <c r="H79" s="200">
        <v>107.77777777777777</v>
      </c>
      <c r="I79" s="200">
        <v>29.705882352941178</v>
      </c>
      <c r="J79" s="200">
        <v>75</v>
      </c>
      <c r="K79" s="200">
        <v>1.5</v>
      </c>
      <c r="L79" s="200">
        <v>4</v>
      </c>
      <c r="M79" s="200">
        <v>2.5</v>
      </c>
      <c r="N79" s="23">
        <f t="shared" si="2"/>
        <v>3.3333333333333333E-2</v>
      </c>
      <c r="O79" s="200">
        <v>0.8</v>
      </c>
      <c r="P79" s="303">
        <v>308</v>
      </c>
      <c r="Q79" s="304"/>
      <c r="R79" s="32"/>
    </row>
    <row r="80" spans="1:18" ht="18" x14ac:dyDescent="0.25">
      <c r="A80" s="196">
        <v>73</v>
      </c>
      <c r="B80" s="307"/>
      <c r="C80" s="17" t="s">
        <v>96</v>
      </c>
      <c r="D80" s="197"/>
      <c r="E80" s="198" t="s">
        <v>228</v>
      </c>
      <c r="F80" s="198" t="s">
        <v>227</v>
      </c>
      <c r="G80" s="197">
        <v>21</v>
      </c>
      <c r="H80" s="200">
        <v>80.561176470588236</v>
      </c>
      <c r="I80" s="200">
        <v>21.875</v>
      </c>
      <c r="J80" s="200">
        <v>100</v>
      </c>
      <c r="K80" s="200">
        <v>0.75</v>
      </c>
      <c r="L80" s="200">
        <v>4</v>
      </c>
      <c r="M80" s="200">
        <v>2.5</v>
      </c>
      <c r="N80" s="23">
        <f t="shared" si="2"/>
        <v>2.5000000000000001E-2</v>
      </c>
      <c r="O80" s="200">
        <v>0.8</v>
      </c>
      <c r="P80" s="303">
        <v>292</v>
      </c>
      <c r="Q80" s="304"/>
      <c r="R80" s="32"/>
    </row>
    <row r="81" spans="1:19" ht="18" x14ac:dyDescent="0.25">
      <c r="A81" s="196">
        <v>74</v>
      </c>
      <c r="B81" s="307"/>
      <c r="C81" s="31" t="s">
        <v>97</v>
      </c>
      <c r="D81" s="197"/>
      <c r="E81" s="198" t="s">
        <v>230</v>
      </c>
      <c r="F81" s="198" t="s">
        <v>229</v>
      </c>
      <c r="G81" s="197">
        <v>1</v>
      </c>
      <c r="H81" s="315">
        <v>350</v>
      </c>
      <c r="I81" s="308"/>
      <c r="J81" s="267">
        <v>20</v>
      </c>
      <c r="K81" s="308">
        <v>1</v>
      </c>
      <c r="L81" s="308">
        <v>3</v>
      </c>
      <c r="M81" s="308" t="s">
        <v>17</v>
      </c>
      <c r="N81" s="23"/>
      <c r="O81" s="267">
        <v>0.6</v>
      </c>
      <c r="P81" s="303">
        <v>300</v>
      </c>
      <c r="Q81" s="304"/>
      <c r="R81" s="32"/>
    </row>
    <row r="82" spans="1:19" ht="18" x14ac:dyDescent="0.25">
      <c r="A82" s="196">
        <v>75</v>
      </c>
      <c r="B82" s="307"/>
      <c r="C82" s="17" t="s">
        <v>98</v>
      </c>
      <c r="D82" s="197"/>
      <c r="E82" s="198" t="s">
        <v>232</v>
      </c>
      <c r="F82" s="198" t="s">
        <v>231</v>
      </c>
      <c r="G82" s="197">
        <v>3</v>
      </c>
      <c r="H82" s="200">
        <v>90</v>
      </c>
      <c r="I82" s="200">
        <v>20</v>
      </c>
      <c r="J82" s="200">
        <v>50</v>
      </c>
      <c r="K82" s="200">
        <v>1</v>
      </c>
      <c r="L82" s="200">
        <v>2</v>
      </c>
      <c r="M82" s="200">
        <v>3.5</v>
      </c>
      <c r="N82" s="23">
        <f t="shared" ref="N82:N87" si="3">M82/J82</f>
        <v>7.0000000000000007E-2</v>
      </c>
      <c r="O82" s="200">
        <v>0.6</v>
      </c>
      <c r="P82" s="303">
        <v>296</v>
      </c>
      <c r="Q82" s="304"/>
      <c r="R82" s="32"/>
    </row>
    <row r="83" spans="1:19" ht="18" x14ac:dyDescent="0.25">
      <c r="A83" s="196">
        <v>76</v>
      </c>
      <c r="B83" s="307"/>
      <c r="C83" s="17" t="s">
        <v>99</v>
      </c>
      <c r="D83" s="197"/>
      <c r="E83" s="198" t="s">
        <v>234</v>
      </c>
      <c r="F83" s="198" t="s">
        <v>233</v>
      </c>
      <c r="G83" s="197">
        <v>90</v>
      </c>
      <c r="H83" s="316">
        <v>85</v>
      </c>
      <c r="I83" s="267">
        <v>25</v>
      </c>
      <c r="J83" s="267">
        <v>50</v>
      </c>
      <c r="K83" s="267">
        <v>1</v>
      </c>
      <c r="L83" s="267">
        <v>3</v>
      </c>
      <c r="M83" s="267">
        <v>2.5</v>
      </c>
      <c r="N83" s="23">
        <f t="shared" si="3"/>
        <v>0.05</v>
      </c>
      <c r="O83" s="267">
        <v>0.6</v>
      </c>
      <c r="P83" s="303">
        <v>317</v>
      </c>
      <c r="Q83" s="304"/>
      <c r="R83" s="271"/>
      <c r="S83" s="1"/>
    </row>
    <row r="84" spans="1:19" ht="18" x14ac:dyDescent="0.25">
      <c r="A84" s="196">
        <v>77</v>
      </c>
      <c r="B84" s="307"/>
      <c r="C84" s="17" t="s">
        <v>100</v>
      </c>
      <c r="D84" s="197"/>
      <c r="E84" s="198" t="s">
        <v>236</v>
      </c>
      <c r="F84" s="198" t="s">
        <v>235</v>
      </c>
      <c r="G84" s="197">
        <v>11</v>
      </c>
      <c r="H84" s="316">
        <v>80</v>
      </c>
      <c r="I84" s="267">
        <v>30</v>
      </c>
      <c r="J84" s="267">
        <v>45</v>
      </c>
      <c r="K84" s="267">
        <v>2</v>
      </c>
      <c r="L84" s="267">
        <v>4.5</v>
      </c>
      <c r="M84" s="267">
        <v>1</v>
      </c>
      <c r="N84" s="23">
        <f t="shared" si="3"/>
        <v>2.2222222222222223E-2</v>
      </c>
      <c r="O84" s="267">
        <v>0.6</v>
      </c>
      <c r="P84" s="303">
        <v>317</v>
      </c>
      <c r="Q84" s="304"/>
      <c r="R84" s="271"/>
      <c r="S84" s="1"/>
    </row>
    <row r="85" spans="1:19" ht="18" x14ac:dyDescent="0.25">
      <c r="A85" s="196">
        <v>78</v>
      </c>
      <c r="B85" s="307"/>
      <c r="C85" s="17" t="s">
        <v>101</v>
      </c>
      <c r="D85" s="197"/>
      <c r="E85" s="198" t="s">
        <v>238</v>
      </c>
      <c r="F85" s="198" t="s">
        <v>237</v>
      </c>
      <c r="G85" s="197">
        <v>2</v>
      </c>
      <c r="H85" s="316">
        <v>25</v>
      </c>
      <c r="I85" s="267">
        <v>10</v>
      </c>
      <c r="J85" s="267">
        <v>20</v>
      </c>
      <c r="K85" s="267">
        <v>1</v>
      </c>
      <c r="L85" s="267">
        <v>7.5</v>
      </c>
      <c r="M85" s="267">
        <v>2.5</v>
      </c>
      <c r="N85" s="23">
        <f t="shared" si="3"/>
        <v>0.125</v>
      </c>
      <c r="O85" s="267">
        <v>0.6</v>
      </c>
      <c r="P85" s="303">
        <v>310</v>
      </c>
      <c r="Q85" s="304"/>
      <c r="R85" s="271"/>
    </row>
    <row r="86" spans="1:19" ht="18" x14ac:dyDescent="0.25">
      <c r="A86" s="196">
        <v>79</v>
      </c>
      <c r="B86" s="307"/>
      <c r="C86" s="17" t="s">
        <v>102</v>
      </c>
      <c r="D86" s="197"/>
      <c r="E86" s="198" t="s">
        <v>240</v>
      </c>
      <c r="F86" s="198" t="s">
        <v>239</v>
      </c>
      <c r="G86" s="197">
        <v>6</v>
      </c>
      <c r="H86" s="316">
        <v>70</v>
      </c>
      <c r="I86" s="267">
        <v>20</v>
      </c>
      <c r="J86" s="267">
        <v>60</v>
      </c>
      <c r="K86" s="267">
        <v>1.5</v>
      </c>
      <c r="L86" s="267">
        <v>3</v>
      </c>
      <c r="M86" s="267">
        <v>3</v>
      </c>
      <c r="N86" s="23">
        <f t="shared" si="3"/>
        <v>0.05</v>
      </c>
      <c r="O86" s="267">
        <v>0.6</v>
      </c>
      <c r="P86" s="303">
        <v>306</v>
      </c>
      <c r="Q86" s="304"/>
      <c r="R86" s="271"/>
      <c r="S86" s="1"/>
    </row>
    <row r="87" spans="1:19" ht="18" x14ac:dyDescent="0.25">
      <c r="A87" s="196" t="s">
        <v>353</v>
      </c>
      <c r="B87" s="307"/>
      <c r="C87" s="17"/>
      <c r="D87" s="197"/>
      <c r="E87" s="198" t="s">
        <v>240</v>
      </c>
      <c r="F87" s="198" t="s">
        <v>239</v>
      </c>
      <c r="G87" s="197">
        <v>34</v>
      </c>
      <c r="H87" s="316">
        <v>60</v>
      </c>
      <c r="I87" s="267">
        <v>45</v>
      </c>
      <c r="J87" s="267">
        <v>160</v>
      </c>
      <c r="K87" s="267">
        <v>1.5</v>
      </c>
      <c r="L87" s="267">
        <v>3</v>
      </c>
      <c r="M87" s="267">
        <v>3</v>
      </c>
      <c r="N87" s="23">
        <f t="shared" si="3"/>
        <v>1.8749999999999999E-2</v>
      </c>
      <c r="O87" s="267">
        <v>0.6</v>
      </c>
      <c r="P87" s="317">
        <v>306</v>
      </c>
      <c r="Q87" s="202"/>
      <c r="R87" s="271"/>
      <c r="S87" s="1"/>
    </row>
    <row r="88" spans="1:19" ht="18" x14ac:dyDescent="0.25">
      <c r="A88" s="196">
        <v>80</v>
      </c>
      <c r="B88" s="307"/>
      <c r="C88" s="17" t="s">
        <v>103</v>
      </c>
      <c r="D88" s="197"/>
      <c r="E88" s="198" t="s">
        <v>242</v>
      </c>
      <c r="F88" s="198" t="s">
        <v>241</v>
      </c>
      <c r="G88" s="197">
        <v>65</v>
      </c>
      <c r="H88" s="316">
        <v>70</v>
      </c>
      <c r="I88" s="267">
        <v>25</v>
      </c>
      <c r="J88" s="267">
        <v>130</v>
      </c>
      <c r="K88" s="267">
        <v>1.5</v>
      </c>
      <c r="L88" s="267">
        <v>3</v>
      </c>
      <c r="M88" s="308" t="s">
        <v>17</v>
      </c>
      <c r="N88" s="23"/>
      <c r="O88" s="267">
        <v>0.6</v>
      </c>
      <c r="P88" s="303">
        <v>297</v>
      </c>
      <c r="Q88" s="304"/>
      <c r="R88" s="271"/>
      <c r="S88" s="1"/>
    </row>
    <row r="89" spans="1:19" ht="18" x14ac:dyDescent="0.25">
      <c r="A89" s="196">
        <v>81</v>
      </c>
      <c r="B89" s="307"/>
      <c r="C89" s="17" t="s">
        <v>104</v>
      </c>
      <c r="D89" s="197"/>
      <c r="E89" s="198" t="s">
        <v>244</v>
      </c>
      <c r="F89" s="198" t="s">
        <v>243</v>
      </c>
      <c r="G89" s="197">
        <v>1</v>
      </c>
      <c r="H89" s="316">
        <v>100</v>
      </c>
      <c r="I89" s="308"/>
      <c r="J89" s="267">
        <v>65</v>
      </c>
      <c r="K89" s="267">
        <v>1.5</v>
      </c>
      <c r="L89" s="267">
        <v>3</v>
      </c>
      <c r="M89" s="308" t="s">
        <v>17</v>
      </c>
      <c r="N89" s="23"/>
      <c r="O89" s="267">
        <v>0.6</v>
      </c>
      <c r="P89" s="303">
        <v>327</v>
      </c>
      <c r="Q89" s="304"/>
      <c r="R89" s="271"/>
      <c r="S89" s="1"/>
    </row>
    <row r="90" spans="1:19" ht="18" x14ac:dyDescent="0.25">
      <c r="A90" s="196">
        <v>82</v>
      </c>
      <c r="B90" s="307"/>
      <c r="C90" s="17" t="s">
        <v>105</v>
      </c>
      <c r="D90" s="197"/>
      <c r="E90" s="198" t="s">
        <v>246</v>
      </c>
      <c r="F90" s="198" t="s">
        <v>245</v>
      </c>
      <c r="G90" s="197">
        <v>20</v>
      </c>
      <c r="H90" s="316">
        <v>65</v>
      </c>
      <c r="I90" s="267">
        <v>30</v>
      </c>
      <c r="J90" s="267">
        <v>45</v>
      </c>
      <c r="K90" s="267">
        <v>1.3</v>
      </c>
      <c r="L90" s="267">
        <v>3</v>
      </c>
      <c r="M90" s="267">
        <v>4.5</v>
      </c>
      <c r="N90" s="23">
        <f>M90/J90</f>
        <v>0.1</v>
      </c>
      <c r="O90" s="267">
        <v>0.5</v>
      </c>
      <c r="P90" s="303">
        <v>340</v>
      </c>
      <c r="Q90" s="304"/>
      <c r="R90" s="271"/>
      <c r="S90" s="1"/>
    </row>
    <row r="91" spans="1:19" ht="18" x14ac:dyDescent="0.25">
      <c r="A91" s="196">
        <v>83</v>
      </c>
      <c r="B91" s="307"/>
      <c r="C91" s="15" t="s">
        <v>106</v>
      </c>
      <c r="D91" s="197"/>
      <c r="E91" s="198" t="s">
        <v>248</v>
      </c>
      <c r="F91" s="198" t="s">
        <v>247</v>
      </c>
      <c r="G91" s="197">
        <v>4</v>
      </c>
      <c r="H91" s="316">
        <v>75</v>
      </c>
      <c r="I91" s="267">
        <v>40</v>
      </c>
      <c r="J91" s="267">
        <v>65</v>
      </c>
      <c r="K91" s="267">
        <v>1.5</v>
      </c>
      <c r="L91" s="267">
        <v>4</v>
      </c>
      <c r="M91" s="308" t="s">
        <v>17</v>
      </c>
      <c r="N91" s="23"/>
      <c r="O91" s="267">
        <v>0.5</v>
      </c>
      <c r="P91" s="303">
        <v>347</v>
      </c>
      <c r="Q91" s="304"/>
      <c r="R91" s="271"/>
      <c r="S91" s="1"/>
    </row>
    <row r="92" spans="1:19" ht="18" x14ac:dyDescent="0.25">
      <c r="A92" s="196" t="s">
        <v>344</v>
      </c>
      <c r="B92" s="307"/>
      <c r="C92" s="17"/>
      <c r="D92" s="197"/>
      <c r="E92" s="198" t="s">
        <v>248</v>
      </c>
      <c r="F92" s="198" t="s">
        <v>247</v>
      </c>
      <c r="G92" s="197">
        <v>11</v>
      </c>
      <c r="H92" s="316">
        <v>85</v>
      </c>
      <c r="I92" s="267">
        <v>35</v>
      </c>
      <c r="J92" s="267">
        <v>110</v>
      </c>
      <c r="K92" s="267">
        <v>1.5</v>
      </c>
      <c r="L92" s="267">
        <v>4</v>
      </c>
      <c r="M92" s="308" t="s">
        <v>17</v>
      </c>
      <c r="N92" s="23"/>
      <c r="O92" s="267">
        <v>0.5</v>
      </c>
      <c r="P92" s="317">
        <v>347</v>
      </c>
      <c r="Q92" s="202"/>
      <c r="R92" s="271"/>
      <c r="S92" s="1"/>
    </row>
    <row r="93" spans="1:19" ht="18" x14ac:dyDescent="0.25">
      <c r="A93" s="196" t="s">
        <v>354</v>
      </c>
      <c r="B93" s="307"/>
      <c r="C93" s="17"/>
      <c r="D93" s="197"/>
      <c r="E93" s="198" t="s">
        <v>248</v>
      </c>
      <c r="F93" s="198" t="s">
        <v>247</v>
      </c>
      <c r="G93" s="197">
        <v>11</v>
      </c>
      <c r="H93" s="316">
        <v>40</v>
      </c>
      <c r="I93" s="267">
        <v>25</v>
      </c>
      <c r="J93" s="267">
        <v>30</v>
      </c>
      <c r="K93" s="267">
        <v>1.5</v>
      </c>
      <c r="L93" s="267">
        <v>4</v>
      </c>
      <c r="M93" s="308" t="s">
        <v>17</v>
      </c>
      <c r="N93" s="23"/>
      <c r="O93" s="267">
        <v>0.5</v>
      </c>
      <c r="P93" s="317">
        <v>347</v>
      </c>
      <c r="Q93" s="202"/>
      <c r="R93" s="271"/>
      <c r="S93" s="1"/>
    </row>
    <row r="94" spans="1:19" ht="18" x14ac:dyDescent="0.25">
      <c r="A94" s="196">
        <v>84</v>
      </c>
      <c r="B94" s="307"/>
      <c r="C94" s="17" t="s">
        <v>107</v>
      </c>
      <c r="D94" s="197"/>
      <c r="E94" s="198" t="s">
        <v>250</v>
      </c>
      <c r="F94" s="198" t="s">
        <v>249</v>
      </c>
      <c r="G94" s="197">
        <v>14</v>
      </c>
      <c r="H94" s="316">
        <v>100</v>
      </c>
      <c r="I94" s="267">
        <v>20</v>
      </c>
      <c r="J94" s="267">
        <v>60</v>
      </c>
      <c r="K94" s="267">
        <v>1</v>
      </c>
      <c r="L94" s="267">
        <v>4</v>
      </c>
      <c r="M94" s="267">
        <v>3</v>
      </c>
      <c r="N94" s="23">
        <f t="shared" ref="N94:N104" si="4">M94/J94</f>
        <v>0.05</v>
      </c>
      <c r="O94" s="267">
        <v>0.5</v>
      </c>
      <c r="P94" s="303">
        <v>351</v>
      </c>
      <c r="Q94" s="304"/>
      <c r="R94" s="271"/>
      <c r="S94" s="1"/>
    </row>
    <row r="95" spans="1:19" ht="18" x14ac:dyDescent="0.25">
      <c r="A95" s="196">
        <v>85</v>
      </c>
      <c r="B95" s="307"/>
      <c r="C95" s="17" t="s">
        <v>108</v>
      </c>
      <c r="D95" s="197"/>
      <c r="E95" s="198" t="s">
        <v>252</v>
      </c>
      <c r="F95" s="198" t="s">
        <v>251</v>
      </c>
      <c r="G95" s="197">
        <v>62</v>
      </c>
      <c r="H95" s="316">
        <v>60</v>
      </c>
      <c r="I95" s="267">
        <v>35</v>
      </c>
      <c r="J95" s="267">
        <v>100</v>
      </c>
      <c r="K95" s="267">
        <v>1.5</v>
      </c>
      <c r="L95" s="267">
        <v>3</v>
      </c>
      <c r="M95" s="267">
        <v>2.5</v>
      </c>
      <c r="N95" s="23">
        <f t="shared" si="4"/>
        <v>2.5000000000000001E-2</v>
      </c>
      <c r="O95" s="267">
        <v>0.5</v>
      </c>
      <c r="P95" s="303">
        <v>2</v>
      </c>
      <c r="Q95" s="304"/>
      <c r="R95" s="271"/>
      <c r="S95" s="1"/>
    </row>
    <row r="96" spans="1:19" ht="18" x14ac:dyDescent="0.25">
      <c r="A96" s="196">
        <v>86</v>
      </c>
      <c r="B96" s="307"/>
      <c r="C96" s="17" t="s">
        <v>109</v>
      </c>
      <c r="D96" s="197"/>
      <c r="E96" s="198" t="s">
        <v>254</v>
      </c>
      <c r="F96" s="198" t="s">
        <v>253</v>
      </c>
      <c r="G96" s="197">
        <v>7</v>
      </c>
      <c r="H96" s="316">
        <v>80</v>
      </c>
      <c r="I96" s="267">
        <v>25</v>
      </c>
      <c r="J96" s="267">
        <v>100</v>
      </c>
      <c r="K96" s="267">
        <v>1.5</v>
      </c>
      <c r="L96" s="267">
        <v>4</v>
      </c>
      <c r="M96" s="267">
        <v>4</v>
      </c>
      <c r="N96" s="23">
        <f t="shared" si="4"/>
        <v>0.04</v>
      </c>
      <c r="O96" s="267">
        <v>0.5</v>
      </c>
      <c r="P96" s="303">
        <v>340</v>
      </c>
      <c r="Q96" s="304"/>
      <c r="R96" s="271"/>
      <c r="S96" s="1"/>
    </row>
    <row r="97" spans="1:20" ht="18" x14ac:dyDescent="0.25">
      <c r="A97" s="196" t="s">
        <v>355</v>
      </c>
      <c r="B97" s="307"/>
      <c r="C97" s="17"/>
      <c r="D97" s="197"/>
      <c r="E97" s="198" t="s">
        <v>254</v>
      </c>
      <c r="F97" s="198" t="s">
        <v>253</v>
      </c>
      <c r="G97" s="197">
        <v>3</v>
      </c>
      <c r="H97" s="316">
        <v>70</v>
      </c>
      <c r="I97" s="267">
        <v>30</v>
      </c>
      <c r="J97" s="267">
        <v>70</v>
      </c>
      <c r="K97" s="267">
        <v>1.5</v>
      </c>
      <c r="L97" s="267">
        <v>4</v>
      </c>
      <c r="M97" s="267">
        <v>3.5</v>
      </c>
      <c r="N97" s="23">
        <f t="shared" si="4"/>
        <v>0.05</v>
      </c>
      <c r="O97" s="267">
        <v>0.5</v>
      </c>
      <c r="P97" s="317">
        <v>340</v>
      </c>
      <c r="Q97" s="202"/>
      <c r="R97" s="271"/>
      <c r="S97" s="1"/>
    </row>
    <row r="98" spans="1:20" ht="18" x14ac:dyDescent="0.25">
      <c r="A98" s="196">
        <v>87</v>
      </c>
      <c r="B98" s="307"/>
      <c r="C98" s="17" t="s">
        <v>110</v>
      </c>
      <c r="D98" s="197"/>
      <c r="E98" s="198" t="s">
        <v>112</v>
      </c>
      <c r="F98" s="198" t="s">
        <v>111</v>
      </c>
      <c r="G98" s="259">
        <v>9</v>
      </c>
      <c r="H98" s="316">
        <v>80</v>
      </c>
      <c r="I98" s="267">
        <v>35</v>
      </c>
      <c r="J98" s="267">
        <v>120</v>
      </c>
      <c r="K98" s="267">
        <v>1</v>
      </c>
      <c r="L98" s="267">
        <v>3</v>
      </c>
      <c r="M98" s="267">
        <v>4</v>
      </c>
      <c r="N98" s="23">
        <f t="shared" si="4"/>
        <v>3.3333333333333333E-2</v>
      </c>
      <c r="O98" s="267">
        <v>0.5</v>
      </c>
      <c r="P98" s="303">
        <v>352</v>
      </c>
      <c r="Q98" s="304"/>
      <c r="R98" s="271"/>
      <c r="S98" s="271"/>
      <c r="T98" s="32"/>
    </row>
    <row r="99" spans="1:20" ht="18" x14ac:dyDescent="0.25">
      <c r="A99" s="196">
        <v>88</v>
      </c>
      <c r="B99" s="307"/>
      <c r="C99" s="17" t="s">
        <v>113</v>
      </c>
      <c r="D99" s="197"/>
      <c r="E99" s="198" t="s">
        <v>256</v>
      </c>
      <c r="F99" s="198" t="s">
        <v>255</v>
      </c>
      <c r="G99" s="197">
        <v>50</v>
      </c>
      <c r="H99" s="316">
        <v>80</v>
      </c>
      <c r="I99" s="267">
        <v>35</v>
      </c>
      <c r="J99" s="267">
        <v>150</v>
      </c>
      <c r="K99" s="267">
        <v>1.2</v>
      </c>
      <c r="L99" s="267">
        <v>3</v>
      </c>
      <c r="M99" s="267">
        <v>3.2</v>
      </c>
      <c r="N99" s="23">
        <f t="shared" si="4"/>
        <v>2.1333333333333336E-2</v>
      </c>
      <c r="O99" s="267">
        <v>0.5</v>
      </c>
      <c r="P99" s="303">
        <v>352</v>
      </c>
      <c r="Q99" s="304"/>
      <c r="R99" s="271"/>
      <c r="S99" s="1"/>
    </row>
    <row r="100" spans="1:20" ht="18" x14ac:dyDescent="0.25">
      <c r="A100" s="196">
        <v>89</v>
      </c>
      <c r="B100" s="307"/>
      <c r="C100" s="17" t="s">
        <v>114</v>
      </c>
      <c r="D100" s="197"/>
      <c r="E100" s="198" t="s">
        <v>258</v>
      </c>
      <c r="F100" s="198" t="s">
        <v>257</v>
      </c>
      <c r="G100" s="197">
        <v>4</v>
      </c>
      <c r="H100" s="316">
        <v>100</v>
      </c>
      <c r="I100" s="267">
        <v>25</v>
      </c>
      <c r="J100" s="267">
        <v>75</v>
      </c>
      <c r="K100" s="267">
        <v>0.8</v>
      </c>
      <c r="L100" s="267">
        <v>3</v>
      </c>
      <c r="M100" s="267">
        <v>2.8</v>
      </c>
      <c r="N100" s="23">
        <f t="shared" si="4"/>
        <v>3.7333333333333329E-2</v>
      </c>
      <c r="O100" s="267">
        <v>0.5</v>
      </c>
      <c r="P100" s="303">
        <v>344</v>
      </c>
      <c r="Q100" s="304"/>
      <c r="R100" s="271"/>
      <c r="S100" s="1"/>
    </row>
    <row r="101" spans="1:20" ht="18" x14ac:dyDescent="0.25">
      <c r="A101" s="196">
        <v>90</v>
      </c>
      <c r="B101" s="307"/>
      <c r="C101" s="17" t="s">
        <v>115</v>
      </c>
      <c r="D101" s="197"/>
      <c r="E101" s="198" t="s">
        <v>260</v>
      </c>
      <c r="F101" s="198" t="s">
        <v>259</v>
      </c>
      <c r="G101" s="197">
        <v>1</v>
      </c>
      <c r="H101" s="316">
        <v>550</v>
      </c>
      <c r="I101" s="308"/>
      <c r="J101" s="267">
        <v>50</v>
      </c>
      <c r="K101" s="267">
        <v>0</v>
      </c>
      <c r="L101" s="267">
        <v>4</v>
      </c>
      <c r="M101" s="267">
        <v>1.6</v>
      </c>
      <c r="N101" s="23">
        <f t="shared" si="4"/>
        <v>3.2000000000000001E-2</v>
      </c>
      <c r="O101" s="267">
        <v>0.5</v>
      </c>
      <c r="P101" s="303">
        <v>346</v>
      </c>
      <c r="Q101" s="304"/>
      <c r="R101" s="271"/>
      <c r="S101" s="1"/>
    </row>
    <row r="102" spans="1:20" ht="18" x14ac:dyDescent="0.25">
      <c r="A102" s="196">
        <v>91</v>
      </c>
      <c r="B102" s="307"/>
      <c r="C102" s="17" t="s">
        <v>116</v>
      </c>
      <c r="D102" s="197"/>
      <c r="E102" s="198" t="s">
        <v>262</v>
      </c>
      <c r="F102" s="198" t="s">
        <v>261</v>
      </c>
      <c r="G102" s="197">
        <v>36</v>
      </c>
      <c r="H102" s="316">
        <v>70</v>
      </c>
      <c r="I102" s="267">
        <v>30</v>
      </c>
      <c r="J102" s="267">
        <v>120</v>
      </c>
      <c r="K102" s="267">
        <v>1.2</v>
      </c>
      <c r="L102" s="267">
        <v>3</v>
      </c>
      <c r="M102" s="267">
        <v>2.5</v>
      </c>
      <c r="N102" s="23">
        <f t="shared" si="4"/>
        <v>2.0833333333333332E-2</v>
      </c>
      <c r="O102" s="267">
        <v>0.5</v>
      </c>
      <c r="P102" s="303">
        <v>339</v>
      </c>
      <c r="Q102" s="304"/>
      <c r="R102" s="271"/>
      <c r="S102" s="1"/>
    </row>
    <row r="103" spans="1:20" ht="18" x14ac:dyDescent="0.25">
      <c r="A103" s="196">
        <v>92</v>
      </c>
      <c r="B103" s="307"/>
      <c r="C103" s="15" t="s">
        <v>117</v>
      </c>
      <c r="D103" s="197"/>
      <c r="E103" s="198" t="s">
        <v>264</v>
      </c>
      <c r="F103" s="198" t="s">
        <v>263</v>
      </c>
      <c r="G103" s="259">
        <v>15</v>
      </c>
      <c r="H103" s="316">
        <v>100</v>
      </c>
      <c r="I103" s="267">
        <v>30</v>
      </c>
      <c r="J103" s="267">
        <v>100</v>
      </c>
      <c r="K103" s="267">
        <v>1</v>
      </c>
      <c r="L103" s="267">
        <v>12</v>
      </c>
      <c r="M103" s="267">
        <v>4</v>
      </c>
      <c r="N103" s="23">
        <f t="shared" si="4"/>
        <v>0.04</v>
      </c>
      <c r="O103" s="267">
        <v>0.5</v>
      </c>
      <c r="P103" s="303">
        <v>295</v>
      </c>
      <c r="Q103" s="304"/>
      <c r="R103" s="271"/>
      <c r="S103" s="1"/>
    </row>
    <row r="104" spans="1:20" ht="18.75" thickBot="1" x14ac:dyDescent="0.3">
      <c r="A104" s="204">
        <v>93</v>
      </c>
      <c r="B104" s="318"/>
      <c r="C104" s="46" t="s">
        <v>118</v>
      </c>
      <c r="D104" s="205"/>
      <c r="E104" s="206" t="s">
        <v>266</v>
      </c>
      <c r="F104" s="206" t="s">
        <v>265</v>
      </c>
      <c r="G104" s="274">
        <v>6</v>
      </c>
      <c r="H104" s="319">
        <v>125</v>
      </c>
      <c r="I104" s="320">
        <v>20</v>
      </c>
      <c r="J104" s="320">
        <v>100</v>
      </c>
      <c r="K104" s="320">
        <v>2.5</v>
      </c>
      <c r="L104" s="320">
        <v>10</v>
      </c>
      <c r="M104" s="320">
        <v>3</v>
      </c>
      <c r="N104" s="48">
        <f t="shared" si="4"/>
        <v>0.03</v>
      </c>
      <c r="O104" s="320">
        <v>0.5</v>
      </c>
      <c r="P104" s="321">
        <v>301</v>
      </c>
      <c r="Q104" s="322"/>
      <c r="R104" s="271"/>
      <c r="S104" s="1"/>
    </row>
    <row r="105" spans="1:20" x14ac:dyDescent="0.25">
      <c r="A105" s="323"/>
      <c r="B105" s="32"/>
      <c r="C105" s="32"/>
      <c r="D105" s="324"/>
      <c r="E105" s="324"/>
      <c r="F105" s="325"/>
      <c r="G105" s="324"/>
      <c r="H105" s="324"/>
      <c r="I105" s="324"/>
      <c r="J105" s="324"/>
      <c r="K105" s="324"/>
      <c r="L105" s="324"/>
      <c r="M105" s="324"/>
      <c r="N105" s="324"/>
      <c r="O105" s="324"/>
      <c r="P105" s="324"/>
      <c r="Q105" s="324"/>
      <c r="R105" s="32"/>
    </row>
    <row r="106" spans="1:20" x14ac:dyDescent="0.25">
      <c r="A106" s="32"/>
      <c r="B106" s="32"/>
      <c r="C106" s="32"/>
      <c r="D106" s="324"/>
      <c r="E106" s="324"/>
      <c r="F106" s="325"/>
      <c r="G106" s="324"/>
      <c r="H106" s="324"/>
      <c r="I106" s="324"/>
      <c r="J106" s="324"/>
      <c r="K106" s="324"/>
      <c r="L106" s="324"/>
      <c r="M106" s="324"/>
      <c r="N106" s="324"/>
      <c r="O106" s="324"/>
      <c r="P106" s="324"/>
      <c r="Q106" s="324"/>
      <c r="R106" s="32"/>
    </row>
    <row r="107" spans="1:20" x14ac:dyDescent="0.25">
      <c r="D107" s="209"/>
      <c r="E107" s="209"/>
      <c r="F107" s="326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</row>
    <row r="108" spans="1:20" x14ac:dyDescent="0.25">
      <c r="D108" s="209"/>
      <c r="E108" s="209"/>
      <c r="F108" s="326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</row>
    <row r="109" spans="1:20" x14ac:dyDescent="0.25">
      <c r="D109" s="209"/>
      <c r="E109" s="209"/>
      <c r="F109" s="326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</row>
  </sheetData>
  <mergeCells count="13">
    <mergeCell ref="A1:Q2"/>
    <mergeCell ref="B41:B66"/>
    <mergeCell ref="B67:B68"/>
    <mergeCell ref="B69:B104"/>
    <mergeCell ref="A3:A4"/>
    <mergeCell ref="B6:B11"/>
    <mergeCell ref="B13:B17"/>
    <mergeCell ref="B18:B40"/>
    <mergeCell ref="G3:G4"/>
    <mergeCell ref="B3:B4"/>
    <mergeCell ref="C3:C4"/>
    <mergeCell ref="D3:D4"/>
    <mergeCell ref="E3:F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"/>
  <sheetViews>
    <sheetView zoomScale="55" zoomScaleNormal="55" zoomScalePageLayoutView="40" workbookViewId="0">
      <pane ySplit="1365" activePane="bottomLeft"/>
      <selection pane="bottomLeft" activeCell="A3" sqref="A3:XFD3"/>
    </sheetView>
  </sheetViews>
  <sheetFormatPr baseColWidth="10" defaultColWidth="9.140625" defaultRowHeight="15" x14ac:dyDescent="0.25"/>
  <cols>
    <col min="1" max="2" width="9.140625" style="20"/>
    <col min="3" max="3" width="56" style="20" bestFit="1" customWidth="1"/>
    <col min="4" max="4" width="12.7109375" style="20" customWidth="1"/>
    <col min="5" max="5" width="19.42578125" style="209" customWidth="1"/>
    <col min="6" max="6" width="10.7109375" style="209" customWidth="1"/>
    <col min="7" max="7" width="9" style="211" customWidth="1"/>
    <col min="8" max="8" width="10.140625" style="20" customWidth="1"/>
    <col min="9" max="9" width="23.7109375" style="20" customWidth="1"/>
    <col min="10" max="10" width="16.42578125" style="20" bestFit="1" customWidth="1"/>
    <col min="11" max="11" width="19.7109375" style="20" bestFit="1" customWidth="1"/>
    <col min="12" max="12" width="16" style="20" customWidth="1"/>
    <col min="13" max="13" width="34.28515625" style="209" bestFit="1" customWidth="1"/>
    <col min="14" max="14" width="34.140625" style="20" bestFit="1" customWidth="1"/>
    <col min="15" max="15" width="34.7109375" style="20" bestFit="1" customWidth="1"/>
    <col min="16" max="16" width="15.42578125" style="20" customWidth="1"/>
    <col min="17" max="17" width="9.140625" style="20"/>
    <col min="18" max="18" width="25.5703125" style="20" customWidth="1"/>
    <col min="19" max="16384" width="9.140625" style="20"/>
  </cols>
  <sheetData>
    <row r="1" spans="1:18" x14ac:dyDescent="0.25">
      <c r="A1" s="166" t="s">
        <v>562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</row>
    <row r="2" spans="1:18" ht="15.75" thickBo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8" s="176" customFormat="1" x14ac:dyDescent="0.25">
      <c r="A3" s="134" t="s">
        <v>356</v>
      </c>
      <c r="B3" s="135"/>
      <c r="C3" s="135"/>
      <c r="D3" s="168" t="s">
        <v>328</v>
      </c>
      <c r="E3" s="169"/>
      <c r="F3" s="169"/>
      <c r="G3" s="170"/>
      <c r="H3" s="171" t="s">
        <v>434</v>
      </c>
      <c r="I3" s="171"/>
      <c r="J3" s="171"/>
      <c r="K3" s="171"/>
      <c r="L3" s="171"/>
      <c r="M3" s="172" t="s">
        <v>438</v>
      </c>
      <c r="N3" s="172"/>
      <c r="O3" s="173"/>
      <c r="P3" s="174" t="s">
        <v>329</v>
      </c>
      <c r="Q3" s="136" t="s">
        <v>331</v>
      </c>
      <c r="R3" s="175"/>
    </row>
    <row r="4" spans="1:18" s="176" customFormat="1" ht="31.5" x14ac:dyDescent="0.3">
      <c r="A4" s="132" t="s">
        <v>521</v>
      </c>
      <c r="B4" s="131" t="s">
        <v>0</v>
      </c>
      <c r="C4" s="131" t="s">
        <v>1</v>
      </c>
      <c r="D4" s="131" t="s">
        <v>285</v>
      </c>
      <c r="E4" s="177" t="s">
        <v>286</v>
      </c>
      <c r="F4" s="178" t="s">
        <v>7</v>
      </c>
      <c r="G4" s="178" t="s">
        <v>6</v>
      </c>
      <c r="H4" s="179" t="s">
        <v>269</v>
      </c>
      <c r="I4" s="180" t="s">
        <v>439</v>
      </c>
      <c r="J4" s="181" t="s">
        <v>435</v>
      </c>
      <c r="K4" s="179" t="s">
        <v>436</v>
      </c>
      <c r="L4" s="179" t="s">
        <v>437</v>
      </c>
      <c r="M4" s="182" t="s">
        <v>440</v>
      </c>
      <c r="N4" s="181" t="s">
        <v>441</v>
      </c>
      <c r="O4" s="183" t="s">
        <v>442</v>
      </c>
      <c r="P4" s="177"/>
      <c r="Q4" s="137"/>
      <c r="R4" s="175"/>
    </row>
    <row r="5" spans="1:18" x14ac:dyDescent="0.25">
      <c r="A5" s="133"/>
      <c r="B5" s="126"/>
      <c r="C5" s="126"/>
      <c r="D5" s="126"/>
      <c r="E5" s="184"/>
      <c r="F5" s="185"/>
      <c r="G5" s="185"/>
      <c r="H5" s="186" t="s">
        <v>271</v>
      </c>
      <c r="I5" s="187" t="s">
        <v>8</v>
      </c>
      <c r="J5" s="188" t="s">
        <v>270</v>
      </c>
      <c r="K5" s="186" t="s">
        <v>267</v>
      </c>
      <c r="L5" s="186" t="s">
        <v>8</v>
      </c>
      <c r="M5" s="186" t="s">
        <v>8</v>
      </c>
      <c r="N5" s="186" t="s">
        <v>270</v>
      </c>
      <c r="O5" s="189" t="s">
        <v>8</v>
      </c>
      <c r="P5" s="188" t="s">
        <v>330</v>
      </c>
      <c r="Q5" s="94" t="s">
        <v>8</v>
      </c>
      <c r="R5" s="190"/>
    </row>
    <row r="6" spans="1:18" s="216" customFormat="1" ht="15.75" thickBot="1" x14ac:dyDescent="0.3">
      <c r="A6" s="95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54">
        <v>10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5">
        <v>17</v>
      </c>
      <c r="R6" s="96"/>
    </row>
    <row r="7" spans="1:18" s="215" customFormat="1" ht="18" x14ac:dyDescent="0.25">
      <c r="A7" s="82">
        <v>1</v>
      </c>
      <c r="B7" s="123" t="s">
        <v>9</v>
      </c>
      <c r="C7" s="217" t="s">
        <v>10</v>
      </c>
      <c r="D7" s="88" t="s">
        <v>272</v>
      </c>
      <c r="E7" s="33" t="s">
        <v>386</v>
      </c>
      <c r="F7" s="89" t="s">
        <v>443</v>
      </c>
      <c r="G7" s="89" t="s">
        <v>383</v>
      </c>
      <c r="H7" s="90">
        <v>0.69589999999999996</v>
      </c>
      <c r="I7" s="84">
        <v>0.59611865370638462</v>
      </c>
      <c r="J7" s="91">
        <v>6.3230294880213771</v>
      </c>
      <c r="K7" s="83">
        <v>24.5</v>
      </c>
      <c r="L7" s="92">
        <f t="shared" ref="L7:L38" si="0">9.81*(J7^2)/(2*3.14)</f>
        <v>62.453930844214185</v>
      </c>
      <c r="M7" s="83">
        <v>0.68300000000000005</v>
      </c>
      <c r="N7" s="84">
        <f>4*M7^0.5</f>
        <v>3.3057525618231018</v>
      </c>
      <c r="O7" s="85">
        <f>M7/0.04</f>
        <v>17.074999999999999</v>
      </c>
      <c r="P7" s="83" t="s">
        <v>273</v>
      </c>
      <c r="Q7" s="93">
        <v>0.5</v>
      </c>
      <c r="R7" s="45"/>
    </row>
    <row r="8" spans="1:18" s="215" customFormat="1" ht="18" x14ac:dyDescent="0.25">
      <c r="A8" s="68">
        <v>2</v>
      </c>
      <c r="B8" s="123"/>
      <c r="C8" s="212" t="s">
        <v>10</v>
      </c>
      <c r="D8" s="213" t="s">
        <v>272</v>
      </c>
      <c r="E8" s="19" t="s">
        <v>387</v>
      </c>
      <c r="F8" s="37" t="s">
        <v>444</v>
      </c>
      <c r="G8" s="37" t="s">
        <v>383</v>
      </c>
      <c r="H8" s="34">
        <v>0.69589999999999996</v>
      </c>
      <c r="I8" s="29">
        <v>0.59611865370638462</v>
      </c>
      <c r="J8" s="24">
        <v>6.3230294880213771</v>
      </c>
      <c r="K8" s="38">
        <v>6.5</v>
      </c>
      <c r="L8" s="69">
        <f t="shared" si="0"/>
        <v>62.453930844214185</v>
      </c>
      <c r="M8" s="38">
        <v>0.68300000000000005</v>
      </c>
      <c r="N8" s="84">
        <f t="shared" ref="N8:N71" si="1">4*M8^0.5</f>
        <v>3.3057525618231018</v>
      </c>
      <c r="O8" s="85">
        <f t="shared" ref="O8:O36" si="2">M8/0.04</f>
        <v>17.074999999999999</v>
      </c>
      <c r="P8" s="38" t="s">
        <v>273</v>
      </c>
      <c r="Q8" s="60">
        <v>0.5</v>
      </c>
      <c r="R8" s="45"/>
    </row>
    <row r="9" spans="1:18" s="215" customFormat="1" ht="18" x14ac:dyDescent="0.25">
      <c r="A9" s="68">
        <v>3</v>
      </c>
      <c r="B9" s="123"/>
      <c r="C9" s="212" t="s">
        <v>11</v>
      </c>
      <c r="D9" s="19" t="s">
        <v>272</v>
      </c>
      <c r="E9" s="19" t="s">
        <v>387</v>
      </c>
      <c r="F9" s="37" t="s">
        <v>444</v>
      </c>
      <c r="G9" s="37" t="s">
        <v>383</v>
      </c>
      <c r="H9" s="34">
        <v>0.69589999999999996</v>
      </c>
      <c r="I9" s="29">
        <v>0.59611865370638462</v>
      </c>
      <c r="J9" s="24">
        <v>6.3230294880213771</v>
      </c>
      <c r="K9" s="38">
        <v>4.5</v>
      </c>
      <c r="L9" s="69">
        <f t="shared" si="0"/>
        <v>62.453930844214185</v>
      </c>
      <c r="M9" s="38">
        <v>0.68300000000000005</v>
      </c>
      <c r="N9" s="84">
        <f t="shared" si="1"/>
        <v>3.3057525618231018</v>
      </c>
      <c r="O9" s="85">
        <f t="shared" si="2"/>
        <v>17.074999999999999</v>
      </c>
      <c r="P9" s="38" t="s">
        <v>273</v>
      </c>
      <c r="Q9" s="60">
        <v>0.5</v>
      </c>
      <c r="R9" s="45"/>
    </row>
    <row r="10" spans="1:18" s="215" customFormat="1" ht="18" x14ac:dyDescent="0.25">
      <c r="A10" s="68">
        <v>4</v>
      </c>
      <c r="B10" s="123"/>
      <c r="C10" s="212" t="s">
        <v>13</v>
      </c>
      <c r="D10" s="213" t="s">
        <v>272</v>
      </c>
      <c r="E10" s="19" t="s">
        <v>387</v>
      </c>
      <c r="F10" s="37" t="s">
        <v>444</v>
      </c>
      <c r="G10" s="37" t="s">
        <v>383</v>
      </c>
      <c r="H10" s="34">
        <v>0.69589999999999996</v>
      </c>
      <c r="I10" s="29">
        <v>0.59611865370638462</v>
      </c>
      <c r="J10" s="24">
        <v>6.3230294880213771</v>
      </c>
      <c r="K10" s="38">
        <v>2.5</v>
      </c>
      <c r="L10" s="69">
        <f t="shared" si="0"/>
        <v>62.453930844214185</v>
      </c>
      <c r="M10" s="38">
        <v>0.68300000000000005</v>
      </c>
      <c r="N10" s="84">
        <f t="shared" si="1"/>
        <v>3.3057525618231018</v>
      </c>
      <c r="O10" s="85">
        <f t="shared" si="2"/>
        <v>17.074999999999999</v>
      </c>
      <c r="P10" s="38" t="s">
        <v>273</v>
      </c>
      <c r="Q10" s="60">
        <v>0.5</v>
      </c>
      <c r="R10" s="45"/>
    </row>
    <row r="11" spans="1:18" s="215" customFormat="1" ht="18" x14ac:dyDescent="0.25">
      <c r="A11" s="68">
        <v>5</v>
      </c>
      <c r="B11" s="123"/>
      <c r="C11" s="218" t="s">
        <v>14</v>
      </c>
      <c r="D11" s="19" t="s">
        <v>272</v>
      </c>
      <c r="E11" s="19" t="s">
        <v>387</v>
      </c>
      <c r="F11" s="37" t="s">
        <v>444</v>
      </c>
      <c r="G11" s="37" t="s">
        <v>383</v>
      </c>
      <c r="H11" s="34">
        <v>0.69589999999999996</v>
      </c>
      <c r="I11" s="29">
        <v>0.59611865370638462</v>
      </c>
      <c r="J11" s="24">
        <v>6.3230294880213771</v>
      </c>
      <c r="K11" s="38">
        <v>3.5</v>
      </c>
      <c r="L11" s="69">
        <f t="shared" si="0"/>
        <v>62.453930844214185</v>
      </c>
      <c r="M11" s="38">
        <v>0.68300000000000005</v>
      </c>
      <c r="N11" s="84">
        <f t="shared" si="1"/>
        <v>3.3057525618231018</v>
      </c>
      <c r="O11" s="85">
        <f t="shared" si="2"/>
        <v>17.074999999999999</v>
      </c>
      <c r="P11" s="38" t="s">
        <v>273</v>
      </c>
      <c r="Q11" s="61">
        <v>0.5</v>
      </c>
      <c r="R11" s="45"/>
    </row>
    <row r="12" spans="1:18" s="215" customFormat="1" ht="18" x14ac:dyDescent="0.25">
      <c r="A12" s="68">
        <v>6</v>
      </c>
      <c r="B12" s="124"/>
      <c r="C12" s="218" t="s">
        <v>16</v>
      </c>
      <c r="D12" s="213" t="s">
        <v>272</v>
      </c>
      <c r="E12" s="19" t="s">
        <v>387</v>
      </c>
      <c r="F12" s="37" t="s">
        <v>444</v>
      </c>
      <c r="G12" s="37" t="s">
        <v>383</v>
      </c>
      <c r="H12" s="34">
        <v>0.69589999999999996</v>
      </c>
      <c r="I12" s="29">
        <v>0.59611865370638462</v>
      </c>
      <c r="J12" s="24">
        <v>6.3230294880213771</v>
      </c>
      <c r="K12" s="38">
        <v>7.5</v>
      </c>
      <c r="L12" s="69">
        <f t="shared" si="0"/>
        <v>62.453930844214185</v>
      </c>
      <c r="M12" s="38">
        <v>0.68300000000000005</v>
      </c>
      <c r="N12" s="84">
        <f t="shared" si="1"/>
        <v>3.3057525618231018</v>
      </c>
      <c r="O12" s="85">
        <f t="shared" si="2"/>
        <v>17.074999999999999</v>
      </c>
      <c r="P12" s="38" t="s">
        <v>273</v>
      </c>
      <c r="Q12" s="60">
        <v>0.4</v>
      </c>
      <c r="R12" s="45"/>
    </row>
    <row r="13" spans="1:18" s="215" customFormat="1" ht="18" x14ac:dyDescent="0.25">
      <c r="A13" s="68">
        <v>7</v>
      </c>
      <c r="B13" s="108" t="s">
        <v>18</v>
      </c>
      <c r="C13" s="218" t="s">
        <v>19</v>
      </c>
      <c r="D13" s="19" t="s">
        <v>272</v>
      </c>
      <c r="E13" s="19" t="s">
        <v>388</v>
      </c>
      <c r="F13" s="37" t="s">
        <v>445</v>
      </c>
      <c r="G13" s="37" t="s">
        <v>446</v>
      </c>
      <c r="H13" s="34">
        <v>0.20530000000000001</v>
      </c>
      <c r="I13" s="29">
        <v>0.84740877152264804</v>
      </c>
      <c r="J13" s="24">
        <v>6.3936315503750096</v>
      </c>
      <c r="K13" s="38">
        <v>9.5</v>
      </c>
      <c r="L13" s="69">
        <f t="shared" si="0"/>
        <v>63.856421080117336</v>
      </c>
      <c r="M13" s="38">
        <v>1.0760000000000001</v>
      </c>
      <c r="N13" s="84">
        <f t="shared" si="1"/>
        <v>4.149216793564781</v>
      </c>
      <c r="O13" s="85">
        <f t="shared" si="2"/>
        <v>26.900000000000002</v>
      </c>
      <c r="P13" s="38" t="s">
        <v>274</v>
      </c>
      <c r="Q13" s="62">
        <v>0.38</v>
      </c>
      <c r="R13" s="45"/>
    </row>
    <row r="14" spans="1:18" s="215" customFormat="1" ht="18" x14ac:dyDescent="0.25">
      <c r="A14" s="68">
        <v>8</v>
      </c>
      <c r="B14" s="129" t="s">
        <v>21</v>
      </c>
      <c r="C14" s="218" t="s">
        <v>22</v>
      </c>
      <c r="D14" s="19" t="s">
        <v>272</v>
      </c>
      <c r="E14" s="19" t="s">
        <v>389</v>
      </c>
      <c r="F14" s="37" t="s">
        <v>447</v>
      </c>
      <c r="G14" s="37" t="s">
        <v>448</v>
      </c>
      <c r="H14" s="34">
        <v>0.2044</v>
      </c>
      <c r="I14" s="29">
        <v>1.3458750649741851</v>
      </c>
      <c r="J14" s="24">
        <v>8.3503963301894082</v>
      </c>
      <c r="K14" s="38">
        <v>59.5</v>
      </c>
      <c r="L14" s="69">
        <f t="shared" si="0"/>
        <v>108.92398982911968</v>
      </c>
      <c r="M14" s="38">
        <v>1.708</v>
      </c>
      <c r="N14" s="84">
        <f t="shared" si="1"/>
        <v>5.2276189608654526</v>
      </c>
      <c r="O14" s="85">
        <f t="shared" si="2"/>
        <v>42.699999999999996</v>
      </c>
      <c r="P14" s="38" t="s">
        <v>274</v>
      </c>
      <c r="Q14" s="62">
        <v>3</v>
      </c>
      <c r="R14" s="45"/>
    </row>
    <row r="15" spans="1:18" s="215" customFormat="1" ht="18" x14ac:dyDescent="0.25">
      <c r="A15" s="68">
        <v>9</v>
      </c>
      <c r="B15" s="123"/>
      <c r="C15" s="212" t="s">
        <v>24</v>
      </c>
      <c r="D15" s="19" t="s">
        <v>272</v>
      </c>
      <c r="E15" s="19" t="s">
        <v>390</v>
      </c>
      <c r="F15" s="37" t="s">
        <v>449</v>
      </c>
      <c r="G15" s="37" t="s">
        <v>450</v>
      </c>
      <c r="H15" s="34">
        <v>0.56430000000000002</v>
      </c>
      <c r="I15" s="29">
        <v>0.93263292976769918</v>
      </c>
      <c r="J15" s="24">
        <v>8.3323490857314706</v>
      </c>
      <c r="K15" s="38">
        <v>69.5</v>
      </c>
      <c r="L15" s="69">
        <f t="shared" si="0"/>
        <v>108.45367595867319</v>
      </c>
      <c r="M15" s="38">
        <v>1.1890000000000001</v>
      </c>
      <c r="N15" s="84">
        <f t="shared" si="1"/>
        <v>4.3616510635308732</v>
      </c>
      <c r="O15" s="85">
        <f t="shared" si="2"/>
        <v>29.725000000000001</v>
      </c>
      <c r="P15" s="38" t="s">
        <v>274</v>
      </c>
      <c r="Q15" s="61">
        <v>5.3</v>
      </c>
      <c r="R15" s="45"/>
    </row>
    <row r="16" spans="1:18" s="215" customFormat="1" ht="18" x14ac:dyDescent="0.25">
      <c r="A16" s="68">
        <v>10</v>
      </c>
      <c r="B16" s="123"/>
      <c r="C16" s="219" t="s">
        <v>26</v>
      </c>
      <c r="D16" s="19" t="s">
        <v>272</v>
      </c>
      <c r="E16" s="19" t="s">
        <v>391</v>
      </c>
      <c r="F16" s="37" t="s">
        <v>382</v>
      </c>
      <c r="G16" s="37" t="s">
        <v>451</v>
      </c>
      <c r="H16" s="34">
        <v>0.55000000000000004</v>
      </c>
      <c r="I16" s="29">
        <v>1.1027478226153076</v>
      </c>
      <c r="J16" s="24">
        <v>8.4672963390805549</v>
      </c>
      <c r="K16" s="38">
        <v>82.5</v>
      </c>
      <c r="L16" s="69">
        <f t="shared" si="0"/>
        <v>111.99506410067617</v>
      </c>
      <c r="M16" s="38">
        <v>1.3939999999999999</v>
      </c>
      <c r="N16" s="84">
        <f t="shared" si="1"/>
        <v>4.7227110858065409</v>
      </c>
      <c r="O16" s="85">
        <f t="shared" si="2"/>
        <v>34.849999999999994</v>
      </c>
      <c r="P16" s="38" t="s">
        <v>274</v>
      </c>
      <c r="Q16" s="58">
        <v>3.6</v>
      </c>
      <c r="R16" s="45"/>
    </row>
    <row r="17" spans="1:18" s="215" customFormat="1" ht="18" x14ac:dyDescent="0.25">
      <c r="A17" s="68">
        <v>11</v>
      </c>
      <c r="B17" s="123"/>
      <c r="C17" s="220" t="s">
        <v>27</v>
      </c>
      <c r="D17" s="213" t="s">
        <v>272</v>
      </c>
      <c r="E17" s="19" t="s">
        <v>392</v>
      </c>
      <c r="F17" s="37" t="s">
        <v>366</v>
      </c>
      <c r="G17" s="37" t="s">
        <v>365</v>
      </c>
      <c r="H17" s="34">
        <v>0.16769999999999999</v>
      </c>
      <c r="I17" s="29">
        <v>1.0389999999999999</v>
      </c>
      <c r="J17" s="24">
        <v>9</v>
      </c>
      <c r="K17" s="38">
        <v>33.5</v>
      </c>
      <c r="L17" s="69">
        <f t="shared" si="0"/>
        <v>126.53025477707006</v>
      </c>
      <c r="M17" s="38">
        <v>1.3085</v>
      </c>
      <c r="N17" s="84">
        <f t="shared" si="1"/>
        <v>4.5755873939856073</v>
      </c>
      <c r="O17" s="85">
        <f t="shared" si="2"/>
        <v>32.712499999999999</v>
      </c>
      <c r="P17" s="38" t="s">
        <v>274</v>
      </c>
      <c r="Q17" s="58">
        <v>7</v>
      </c>
      <c r="R17" s="45"/>
    </row>
    <row r="18" spans="1:18" s="215" customFormat="1" ht="18" x14ac:dyDescent="0.25">
      <c r="A18" s="68">
        <v>12</v>
      </c>
      <c r="B18" s="123"/>
      <c r="C18" s="221" t="s">
        <v>28</v>
      </c>
      <c r="D18" s="19" t="s">
        <v>272</v>
      </c>
      <c r="E18" s="19" t="s">
        <v>392</v>
      </c>
      <c r="F18" s="37" t="s">
        <v>366</v>
      </c>
      <c r="G18" s="37" t="s">
        <v>365</v>
      </c>
      <c r="H18" s="34">
        <v>0.16769999999999999</v>
      </c>
      <c r="I18" s="29">
        <v>1.0389999999999999</v>
      </c>
      <c r="J18" s="24">
        <v>9</v>
      </c>
      <c r="K18" s="38">
        <v>19.5</v>
      </c>
      <c r="L18" s="69">
        <f t="shared" si="0"/>
        <v>126.53025477707006</v>
      </c>
      <c r="M18" s="38">
        <v>1.3058000000000001</v>
      </c>
      <c r="N18" s="84">
        <f t="shared" si="1"/>
        <v>4.5708642508829769</v>
      </c>
      <c r="O18" s="85">
        <f t="shared" si="2"/>
        <v>32.645000000000003</v>
      </c>
      <c r="P18" s="38" t="s">
        <v>274</v>
      </c>
      <c r="Q18" s="58">
        <v>10</v>
      </c>
      <c r="R18" s="45"/>
    </row>
    <row r="19" spans="1:18" s="215" customFormat="1" ht="18" x14ac:dyDescent="0.25">
      <c r="A19" s="68">
        <v>13</v>
      </c>
      <c r="B19" s="129" t="s">
        <v>29</v>
      </c>
      <c r="C19" s="212" t="s">
        <v>30</v>
      </c>
      <c r="D19" s="213" t="s">
        <v>272</v>
      </c>
      <c r="E19" s="86" t="s">
        <v>393</v>
      </c>
      <c r="F19" s="214" t="s">
        <v>452</v>
      </c>
      <c r="G19" s="214" t="s">
        <v>453</v>
      </c>
      <c r="H19" s="34">
        <v>0.318</v>
      </c>
      <c r="I19" s="29">
        <v>0.77</v>
      </c>
      <c r="J19" s="24">
        <v>8.57</v>
      </c>
      <c r="K19" s="38">
        <v>46.5</v>
      </c>
      <c r="L19" s="69">
        <f>9.81*(J19^2)/(2*3.14)</f>
        <v>114.72841863057326</v>
      </c>
      <c r="M19" s="38">
        <v>0.879</v>
      </c>
      <c r="N19" s="84">
        <f t="shared" si="1"/>
        <v>3.7501999946669513</v>
      </c>
      <c r="O19" s="85">
        <f t="shared" si="2"/>
        <v>21.974999999999998</v>
      </c>
      <c r="P19" s="38" t="s">
        <v>274</v>
      </c>
      <c r="Q19" s="62">
        <v>1.5</v>
      </c>
      <c r="R19" s="45"/>
    </row>
    <row r="20" spans="1:18" s="215" customFormat="1" ht="18" x14ac:dyDescent="0.25">
      <c r="A20" s="68">
        <v>14</v>
      </c>
      <c r="B20" s="123"/>
      <c r="C20" s="212" t="s">
        <v>31</v>
      </c>
      <c r="D20" s="19" t="s">
        <v>272</v>
      </c>
      <c r="E20" s="86" t="s">
        <v>394</v>
      </c>
      <c r="F20" s="214" t="s">
        <v>454</v>
      </c>
      <c r="G20" s="37" t="s">
        <v>455</v>
      </c>
      <c r="H20" s="34">
        <v>0.1925</v>
      </c>
      <c r="I20" s="29">
        <v>1.0326326548884328</v>
      </c>
      <c r="J20" s="24">
        <v>8.3777344167260424</v>
      </c>
      <c r="K20" s="38">
        <v>42.5</v>
      </c>
      <c r="L20" s="69">
        <f t="shared" si="0"/>
        <v>109.63836259874095</v>
      </c>
      <c r="M20" s="38">
        <v>1.143</v>
      </c>
      <c r="N20" s="84">
        <f t="shared" si="1"/>
        <v>4.2764471234893104</v>
      </c>
      <c r="O20" s="85">
        <f t="shared" si="2"/>
        <v>28.574999999999999</v>
      </c>
      <c r="P20" s="38" t="s">
        <v>274</v>
      </c>
      <c r="Q20" s="62">
        <v>1.2</v>
      </c>
      <c r="R20" s="45"/>
    </row>
    <row r="21" spans="1:18" s="215" customFormat="1" ht="18" x14ac:dyDescent="0.25">
      <c r="A21" s="68">
        <v>15</v>
      </c>
      <c r="B21" s="123"/>
      <c r="C21" s="218" t="s">
        <v>32</v>
      </c>
      <c r="D21" s="19" t="s">
        <v>272</v>
      </c>
      <c r="E21" s="86" t="s">
        <v>394</v>
      </c>
      <c r="F21" s="214" t="s">
        <v>454</v>
      </c>
      <c r="G21" s="37" t="s">
        <v>455</v>
      </c>
      <c r="H21" s="34">
        <v>0.1925</v>
      </c>
      <c r="I21" s="29">
        <v>1.0326326548884328</v>
      </c>
      <c r="J21" s="24">
        <v>8.3777344167260424</v>
      </c>
      <c r="K21" s="38">
        <v>15.5</v>
      </c>
      <c r="L21" s="69">
        <f t="shared" si="0"/>
        <v>109.63836259874095</v>
      </c>
      <c r="M21" s="38">
        <v>1.143</v>
      </c>
      <c r="N21" s="84">
        <f t="shared" si="1"/>
        <v>4.2764471234893104</v>
      </c>
      <c r="O21" s="85">
        <f>M21/0.04</f>
        <v>28.574999999999999</v>
      </c>
      <c r="P21" s="38" t="s">
        <v>274</v>
      </c>
      <c r="Q21" s="62">
        <v>1.2</v>
      </c>
      <c r="R21" s="45"/>
    </row>
    <row r="22" spans="1:18" s="215" customFormat="1" ht="18" x14ac:dyDescent="0.25">
      <c r="A22" s="68">
        <v>16</v>
      </c>
      <c r="B22" s="123"/>
      <c r="C22" s="218" t="s">
        <v>33</v>
      </c>
      <c r="D22" s="19" t="s">
        <v>272</v>
      </c>
      <c r="E22" s="86" t="s">
        <v>394</v>
      </c>
      <c r="F22" s="214" t="s">
        <v>454</v>
      </c>
      <c r="G22" s="37" t="s">
        <v>455</v>
      </c>
      <c r="H22" s="34">
        <v>0.1925</v>
      </c>
      <c r="I22" s="29">
        <v>1.0326326548884328</v>
      </c>
      <c r="J22" s="24">
        <v>8.3777344167260424</v>
      </c>
      <c r="K22" s="38">
        <v>60.5</v>
      </c>
      <c r="L22" s="69">
        <f t="shared" si="0"/>
        <v>109.63836259874095</v>
      </c>
      <c r="M22" s="38">
        <v>1.143</v>
      </c>
      <c r="N22" s="84">
        <f t="shared" si="1"/>
        <v>4.2764471234893104</v>
      </c>
      <c r="O22" s="85">
        <f t="shared" si="2"/>
        <v>28.574999999999999</v>
      </c>
      <c r="P22" s="38" t="s">
        <v>274</v>
      </c>
      <c r="Q22" s="62">
        <v>1</v>
      </c>
      <c r="R22" s="45"/>
    </row>
    <row r="23" spans="1:18" s="215" customFormat="1" ht="18" x14ac:dyDescent="0.25">
      <c r="A23" s="68">
        <v>17</v>
      </c>
      <c r="B23" s="123"/>
      <c r="C23" s="218" t="s">
        <v>34</v>
      </c>
      <c r="D23" s="19" t="s">
        <v>272</v>
      </c>
      <c r="E23" s="86" t="s">
        <v>388</v>
      </c>
      <c r="F23" s="214" t="s">
        <v>454</v>
      </c>
      <c r="G23" s="37" t="s">
        <v>456</v>
      </c>
      <c r="H23" s="34">
        <v>0.1925</v>
      </c>
      <c r="I23" s="29">
        <v>1.0326326548884328</v>
      </c>
      <c r="J23" s="24">
        <v>8.3777344167260424</v>
      </c>
      <c r="K23" s="38">
        <v>37.5</v>
      </c>
      <c r="L23" s="69">
        <f t="shared" si="0"/>
        <v>109.63836259874095</v>
      </c>
      <c r="M23" s="38">
        <v>1.143</v>
      </c>
      <c r="N23" s="84">
        <f t="shared" si="1"/>
        <v>4.2764471234893104</v>
      </c>
      <c r="O23" s="85">
        <f t="shared" si="2"/>
        <v>28.574999999999999</v>
      </c>
      <c r="P23" s="38" t="s">
        <v>274</v>
      </c>
      <c r="Q23" s="62">
        <v>1</v>
      </c>
      <c r="R23" s="45"/>
    </row>
    <row r="24" spans="1:18" s="215" customFormat="1" ht="18" x14ac:dyDescent="0.25">
      <c r="A24" s="68">
        <v>18</v>
      </c>
      <c r="B24" s="123"/>
      <c r="C24" s="212" t="s">
        <v>35</v>
      </c>
      <c r="D24" s="19" t="s">
        <v>272</v>
      </c>
      <c r="E24" s="86" t="s">
        <v>395</v>
      </c>
      <c r="F24" s="214" t="s">
        <v>454</v>
      </c>
      <c r="G24" s="37" t="s">
        <v>457</v>
      </c>
      <c r="H24" s="34">
        <v>0.1925</v>
      </c>
      <c r="I24" s="29">
        <v>1.0326326548884328</v>
      </c>
      <c r="J24" s="24">
        <v>8.3777344167260424</v>
      </c>
      <c r="K24" s="38">
        <v>1.5</v>
      </c>
      <c r="L24" s="69">
        <f t="shared" si="0"/>
        <v>109.63836259874095</v>
      </c>
      <c r="M24" s="38">
        <v>1.143</v>
      </c>
      <c r="N24" s="84">
        <f>4*M24^0.5</f>
        <v>4.2764471234893104</v>
      </c>
      <c r="O24" s="85">
        <f t="shared" si="2"/>
        <v>28.574999999999999</v>
      </c>
      <c r="P24" s="38" t="s">
        <v>274</v>
      </c>
      <c r="Q24" s="62">
        <v>1</v>
      </c>
      <c r="R24" s="45"/>
    </row>
    <row r="25" spans="1:18" s="215" customFormat="1" ht="18" x14ac:dyDescent="0.25">
      <c r="A25" s="68">
        <v>19</v>
      </c>
      <c r="B25" s="123"/>
      <c r="C25" s="222" t="s">
        <v>36</v>
      </c>
      <c r="D25" s="19" t="s">
        <v>272</v>
      </c>
      <c r="E25" s="86" t="s">
        <v>395</v>
      </c>
      <c r="F25" s="214" t="s">
        <v>454</v>
      </c>
      <c r="G25" s="37" t="s">
        <v>457</v>
      </c>
      <c r="H25" s="34">
        <v>0.1925</v>
      </c>
      <c r="I25" s="29">
        <v>1.0326326548884328</v>
      </c>
      <c r="J25" s="24">
        <v>8.3777344167260424</v>
      </c>
      <c r="K25" s="38">
        <v>2.5</v>
      </c>
      <c r="L25" s="69">
        <f t="shared" si="0"/>
        <v>109.63836259874095</v>
      </c>
      <c r="M25" s="38">
        <v>1.143</v>
      </c>
      <c r="N25" s="84">
        <f t="shared" si="1"/>
        <v>4.2764471234893104</v>
      </c>
      <c r="O25" s="85">
        <f t="shared" si="2"/>
        <v>28.574999999999999</v>
      </c>
      <c r="P25" s="38" t="s">
        <v>274</v>
      </c>
      <c r="Q25" s="57">
        <v>1</v>
      </c>
      <c r="R25" s="45"/>
    </row>
    <row r="26" spans="1:18" s="215" customFormat="1" ht="18" x14ac:dyDescent="0.25">
      <c r="A26" s="68">
        <v>20</v>
      </c>
      <c r="B26" s="123"/>
      <c r="C26" s="212" t="s">
        <v>38</v>
      </c>
      <c r="D26" s="19" t="s">
        <v>272</v>
      </c>
      <c r="E26" s="86" t="s">
        <v>395</v>
      </c>
      <c r="F26" s="214" t="s">
        <v>454</v>
      </c>
      <c r="G26" s="37" t="s">
        <v>457</v>
      </c>
      <c r="H26" s="34">
        <v>0.1925</v>
      </c>
      <c r="I26" s="29">
        <v>1.0326326548884328</v>
      </c>
      <c r="J26" s="24">
        <v>8.3777344167260424</v>
      </c>
      <c r="K26" s="38">
        <v>16.5</v>
      </c>
      <c r="L26" s="69">
        <f t="shared" si="0"/>
        <v>109.63836259874095</v>
      </c>
      <c r="M26" s="38">
        <v>1.143</v>
      </c>
      <c r="N26" s="84">
        <f t="shared" si="1"/>
        <v>4.2764471234893104</v>
      </c>
      <c r="O26" s="85">
        <f t="shared" si="2"/>
        <v>28.574999999999999</v>
      </c>
      <c r="P26" s="38" t="s">
        <v>274</v>
      </c>
      <c r="Q26" s="62">
        <v>1</v>
      </c>
      <c r="R26" s="45"/>
    </row>
    <row r="27" spans="1:18" s="215" customFormat="1" ht="18" x14ac:dyDescent="0.25">
      <c r="A27" s="68">
        <v>21</v>
      </c>
      <c r="B27" s="123"/>
      <c r="C27" s="212" t="s">
        <v>40</v>
      </c>
      <c r="D27" s="213" t="s">
        <v>272</v>
      </c>
      <c r="E27" s="86" t="s">
        <v>396</v>
      </c>
      <c r="F27" s="214" t="s">
        <v>458</v>
      </c>
      <c r="G27" s="214" t="s">
        <v>459</v>
      </c>
      <c r="H27" s="34">
        <v>0.26350000000000001</v>
      </c>
      <c r="I27" s="29">
        <v>0.874</v>
      </c>
      <c r="J27" s="24">
        <v>5.968</v>
      </c>
      <c r="K27" s="38">
        <v>36</v>
      </c>
      <c r="L27" s="69">
        <f t="shared" si="0"/>
        <v>55.637421248407641</v>
      </c>
      <c r="M27" s="38">
        <v>1.0029999999999999</v>
      </c>
      <c r="N27" s="84">
        <f t="shared" si="1"/>
        <v>4.0059955067373698</v>
      </c>
      <c r="O27" s="85">
        <f t="shared" si="2"/>
        <v>25.074999999999996</v>
      </c>
      <c r="P27" s="38" t="s">
        <v>274</v>
      </c>
      <c r="Q27" s="62">
        <v>0.9</v>
      </c>
      <c r="R27" s="45"/>
    </row>
    <row r="28" spans="1:18" s="215" customFormat="1" ht="18" x14ac:dyDescent="0.25">
      <c r="A28" s="68">
        <v>22</v>
      </c>
      <c r="B28" s="123"/>
      <c r="C28" s="222" t="s">
        <v>41</v>
      </c>
      <c r="D28" s="213" t="s">
        <v>272</v>
      </c>
      <c r="E28" s="86" t="s">
        <v>397</v>
      </c>
      <c r="F28" s="214" t="s">
        <v>460</v>
      </c>
      <c r="G28" s="214" t="s">
        <v>461</v>
      </c>
      <c r="H28" s="34">
        <v>0.23649999999999999</v>
      </c>
      <c r="I28" s="29">
        <v>0.77500000000000002</v>
      </c>
      <c r="J28" s="24">
        <v>6.05</v>
      </c>
      <c r="K28" s="38">
        <v>16</v>
      </c>
      <c r="L28" s="69">
        <f t="shared" si="0"/>
        <v>57.176835191082809</v>
      </c>
      <c r="M28" s="38">
        <v>0.94299999999999995</v>
      </c>
      <c r="N28" s="84">
        <f t="shared" si="1"/>
        <v>3.8843274836192685</v>
      </c>
      <c r="O28" s="85">
        <f t="shared" si="2"/>
        <v>23.574999999999999</v>
      </c>
      <c r="P28" s="38" t="s">
        <v>274</v>
      </c>
      <c r="Q28" s="57">
        <v>0.6</v>
      </c>
      <c r="R28" s="45"/>
    </row>
    <row r="29" spans="1:18" s="215" customFormat="1" ht="18" x14ac:dyDescent="0.25">
      <c r="A29" s="68">
        <v>23</v>
      </c>
      <c r="B29" s="123"/>
      <c r="C29" s="222" t="s">
        <v>43</v>
      </c>
      <c r="D29" s="213" t="s">
        <v>275</v>
      </c>
      <c r="E29" s="86" t="s">
        <v>276</v>
      </c>
      <c r="F29" s="214" t="s">
        <v>462</v>
      </c>
      <c r="G29" s="214" t="s">
        <v>463</v>
      </c>
      <c r="H29" s="34">
        <v>0.14499999999999999</v>
      </c>
      <c r="I29" s="29">
        <v>0.4</v>
      </c>
      <c r="J29" s="24">
        <v>3.8</v>
      </c>
      <c r="K29" s="38">
        <v>83</v>
      </c>
      <c r="L29" s="69">
        <f t="shared" si="0"/>
        <v>22.556751592356687</v>
      </c>
      <c r="M29" s="38">
        <v>0.46</v>
      </c>
      <c r="N29" s="84">
        <f t="shared" si="1"/>
        <v>2.7129319932501073</v>
      </c>
      <c r="O29" s="70">
        <f t="shared" si="2"/>
        <v>11.5</v>
      </c>
      <c r="P29" s="38" t="s">
        <v>273</v>
      </c>
      <c r="Q29" s="62">
        <v>0</v>
      </c>
      <c r="R29" s="45"/>
    </row>
    <row r="30" spans="1:18" s="215" customFormat="1" ht="18" x14ac:dyDescent="0.25">
      <c r="A30" s="68">
        <v>24</v>
      </c>
      <c r="B30" s="123"/>
      <c r="C30" s="212" t="s">
        <v>44</v>
      </c>
      <c r="D30" s="213" t="s">
        <v>275</v>
      </c>
      <c r="E30" s="86" t="s">
        <v>277</v>
      </c>
      <c r="F30" s="214" t="s">
        <v>464</v>
      </c>
      <c r="G30" s="214" t="s">
        <v>465</v>
      </c>
      <c r="H30" s="34">
        <v>0.23499999999999999</v>
      </c>
      <c r="I30" s="29">
        <v>0.9</v>
      </c>
      <c r="J30" s="24">
        <v>4.5999999999999996</v>
      </c>
      <c r="K30" s="38">
        <v>72</v>
      </c>
      <c r="L30" s="69">
        <f t="shared" si="0"/>
        <v>33.054076433121011</v>
      </c>
      <c r="M30" s="38">
        <v>0.94</v>
      </c>
      <c r="N30" s="84">
        <f t="shared" si="1"/>
        <v>3.878143885933063</v>
      </c>
      <c r="O30" s="70">
        <f t="shared" si="2"/>
        <v>23.499999999999996</v>
      </c>
      <c r="P30" s="38" t="s">
        <v>273</v>
      </c>
      <c r="Q30" s="62">
        <v>0</v>
      </c>
      <c r="R30" s="45"/>
    </row>
    <row r="31" spans="1:18" s="215" customFormat="1" ht="18" x14ac:dyDescent="0.25">
      <c r="A31" s="68">
        <v>25</v>
      </c>
      <c r="B31" s="123"/>
      <c r="C31" s="222" t="s">
        <v>44</v>
      </c>
      <c r="D31" s="213" t="s">
        <v>275</v>
      </c>
      <c r="E31" s="86" t="s">
        <v>278</v>
      </c>
      <c r="F31" s="214" t="s">
        <v>466</v>
      </c>
      <c r="G31" s="214" t="s">
        <v>467</v>
      </c>
      <c r="H31" s="34">
        <v>0.23499999999999999</v>
      </c>
      <c r="I31" s="29">
        <v>0.9</v>
      </c>
      <c r="J31" s="24">
        <v>4.5999999999999996</v>
      </c>
      <c r="K31" s="38">
        <v>43</v>
      </c>
      <c r="L31" s="69">
        <f t="shared" si="0"/>
        <v>33.054076433121011</v>
      </c>
      <c r="M31" s="38">
        <v>0.94</v>
      </c>
      <c r="N31" s="84">
        <f t="shared" si="1"/>
        <v>3.878143885933063</v>
      </c>
      <c r="O31" s="70">
        <f t="shared" si="2"/>
        <v>23.499999999999996</v>
      </c>
      <c r="P31" s="38" t="s">
        <v>273</v>
      </c>
      <c r="Q31" s="57">
        <v>0</v>
      </c>
      <c r="R31" s="45"/>
    </row>
    <row r="32" spans="1:18" s="215" customFormat="1" ht="18" x14ac:dyDescent="0.25">
      <c r="A32" s="68">
        <v>26</v>
      </c>
      <c r="B32" s="123"/>
      <c r="C32" s="222" t="s">
        <v>46</v>
      </c>
      <c r="D32" s="213" t="s">
        <v>275</v>
      </c>
      <c r="E32" s="86" t="s">
        <v>279</v>
      </c>
      <c r="F32" s="214" t="s">
        <v>468</v>
      </c>
      <c r="G32" s="214" t="s">
        <v>469</v>
      </c>
      <c r="H32" s="34">
        <v>0.22600000000000001</v>
      </c>
      <c r="I32" s="29">
        <v>0.7</v>
      </c>
      <c r="J32" s="24">
        <v>4.5</v>
      </c>
      <c r="K32" s="38">
        <v>89</v>
      </c>
      <c r="L32" s="69">
        <f t="shared" si="0"/>
        <v>31.632563694267514</v>
      </c>
      <c r="M32" s="38">
        <v>0.73</v>
      </c>
      <c r="N32" s="84">
        <f t="shared" si="1"/>
        <v>3.4176014981270124</v>
      </c>
      <c r="O32" s="70">
        <f t="shared" si="2"/>
        <v>18.25</v>
      </c>
      <c r="P32" s="38" t="s">
        <v>273</v>
      </c>
      <c r="Q32" s="62">
        <v>0</v>
      </c>
      <c r="R32" s="45"/>
    </row>
    <row r="33" spans="1:18" s="215" customFormat="1" ht="18" x14ac:dyDescent="0.25">
      <c r="A33" s="68">
        <v>27</v>
      </c>
      <c r="B33" s="123"/>
      <c r="C33" s="222" t="s">
        <v>47</v>
      </c>
      <c r="D33" s="213" t="s">
        <v>275</v>
      </c>
      <c r="E33" s="86" t="s">
        <v>280</v>
      </c>
      <c r="F33" s="214" t="s">
        <v>470</v>
      </c>
      <c r="G33" s="214" t="s">
        <v>471</v>
      </c>
      <c r="H33" s="34">
        <v>0.1</v>
      </c>
      <c r="I33" s="29">
        <v>0.3</v>
      </c>
      <c r="J33" s="24">
        <v>3.7</v>
      </c>
      <c r="K33" s="38">
        <v>10.5</v>
      </c>
      <c r="L33" s="69">
        <f t="shared" si="0"/>
        <v>21.385175159235672</v>
      </c>
      <c r="M33" s="38">
        <v>0.37</v>
      </c>
      <c r="N33" s="84">
        <f t="shared" si="1"/>
        <v>2.4331050121192876</v>
      </c>
      <c r="O33" s="70">
        <f t="shared" si="2"/>
        <v>9.25</v>
      </c>
      <c r="P33" s="38" t="s">
        <v>273</v>
      </c>
      <c r="Q33" s="62">
        <v>0</v>
      </c>
      <c r="R33" s="45"/>
    </row>
    <row r="34" spans="1:18" s="215" customFormat="1" ht="18" x14ac:dyDescent="0.25">
      <c r="A34" s="68">
        <v>28</v>
      </c>
      <c r="B34" s="123"/>
      <c r="C34" s="222" t="s">
        <v>48</v>
      </c>
      <c r="D34" s="213" t="s">
        <v>275</v>
      </c>
      <c r="E34" s="86" t="s">
        <v>281</v>
      </c>
      <c r="F34" s="214" t="s">
        <v>472</v>
      </c>
      <c r="G34" s="214" t="s">
        <v>473</v>
      </c>
      <c r="H34" s="34">
        <v>4.8000000000000001E-2</v>
      </c>
      <c r="I34" s="29">
        <v>0.3</v>
      </c>
      <c r="J34" s="24">
        <v>2.2000000000000002</v>
      </c>
      <c r="K34" s="38">
        <v>61.5</v>
      </c>
      <c r="L34" s="69">
        <f t="shared" si="0"/>
        <v>7.5605732484076444</v>
      </c>
      <c r="M34" s="38">
        <v>0.36</v>
      </c>
      <c r="N34" s="84">
        <f t="shared" si="1"/>
        <v>2.4</v>
      </c>
      <c r="O34" s="70">
        <f t="shared" si="2"/>
        <v>9</v>
      </c>
      <c r="P34" s="38" t="s">
        <v>273</v>
      </c>
      <c r="Q34" s="62">
        <v>0</v>
      </c>
      <c r="R34" s="45"/>
    </row>
    <row r="35" spans="1:18" s="215" customFormat="1" ht="18" x14ac:dyDescent="0.25">
      <c r="A35" s="68">
        <v>29</v>
      </c>
      <c r="B35" s="123"/>
      <c r="C35" s="222" t="s">
        <v>49</v>
      </c>
      <c r="D35" s="213" t="s">
        <v>275</v>
      </c>
      <c r="E35" s="86" t="s">
        <v>282</v>
      </c>
      <c r="F35" s="214" t="s">
        <v>474</v>
      </c>
      <c r="G35" s="214" t="s">
        <v>475</v>
      </c>
      <c r="H35" s="34">
        <v>0.14299999999999999</v>
      </c>
      <c r="I35" s="29">
        <v>0.7</v>
      </c>
      <c r="J35" s="24">
        <v>4</v>
      </c>
      <c r="K35" s="38">
        <v>64</v>
      </c>
      <c r="L35" s="69">
        <f t="shared" si="0"/>
        <v>24.993630573248407</v>
      </c>
      <c r="M35" s="38">
        <v>0.75</v>
      </c>
      <c r="N35" s="84">
        <f t="shared" si="1"/>
        <v>3.4641016151377544</v>
      </c>
      <c r="O35" s="70">
        <f t="shared" si="2"/>
        <v>18.75</v>
      </c>
      <c r="P35" s="38" t="s">
        <v>273</v>
      </c>
      <c r="Q35" s="62">
        <v>0</v>
      </c>
      <c r="R35" s="45"/>
    </row>
    <row r="36" spans="1:18" s="215" customFormat="1" ht="18" x14ac:dyDescent="0.25">
      <c r="A36" s="68">
        <v>30</v>
      </c>
      <c r="B36" s="123"/>
      <c r="C36" s="212" t="s">
        <v>50</v>
      </c>
      <c r="D36" s="213" t="s">
        <v>275</v>
      </c>
      <c r="E36" s="86" t="s">
        <v>283</v>
      </c>
      <c r="F36" s="214" t="s">
        <v>476</v>
      </c>
      <c r="G36" s="214" t="s">
        <v>477</v>
      </c>
      <c r="H36" s="34">
        <v>0.19900000000000001</v>
      </c>
      <c r="I36" s="29">
        <v>0.7</v>
      </c>
      <c r="J36" s="24">
        <v>5</v>
      </c>
      <c r="K36" s="38">
        <v>52.5</v>
      </c>
      <c r="L36" s="69">
        <f t="shared" si="0"/>
        <v>39.052547770700635</v>
      </c>
      <c r="M36" s="38">
        <v>0.77</v>
      </c>
      <c r="N36" s="84">
        <f t="shared" si="1"/>
        <v>3.5099857549568489</v>
      </c>
      <c r="O36" s="70">
        <f t="shared" si="2"/>
        <v>19.25</v>
      </c>
      <c r="P36" s="38" t="s">
        <v>273</v>
      </c>
      <c r="Q36" s="62">
        <v>0</v>
      </c>
      <c r="R36" s="45"/>
    </row>
    <row r="37" spans="1:18" s="215" customFormat="1" ht="18" x14ac:dyDescent="0.25">
      <c r="A37" s="68">
        <v>31</v>
      </c>
      <c r="B37" s="123"/>
      <c r="C37" s="212" t="s">
        <v>51</v>
      </c>
      <c r="D37" s="213" t="s">
        <v>272</v>
      </c>
      <c r="E37" s="86" t="s">
        <v>398</v>
      </c>
      <c r="F37" s="214" t="s">
        <v>478</v>
      </c>
      <c r="G37" s="214" t="s">
        <v>479</v>
      </c>
      <c r="H37" s="34">
        <v>0.34989999999999999</v>
      </c>
      <c r="I37" s="29">
        <v>1.9179999999999999</v>
      </c>
      <c r="J37" s="24">
        <v>11.08</v>
      </c>
      <c r="K37" s="38">
        <v>39</v>
      </c>
      <c r="L37" s="69">
        <f t="shared" si="0"/>
        <v>191.77362802547773</v>
      </c>
      <c r="M37" s="38">
        <v>2.0209999999999999</v>
      </c>
      <c r="N37" s="84">
        <f t="shared" si="1"/>
        <v>5.6864751823955055</v>
      </c>
      <c r="O37" s="70">
        <f>M37/0.04</f>
        <v>50.524999999999999</v>
      </c>
      <c r="P37" s="38" t="s">
        <v>273</v>
      </c>
      <c r="Q37" s="63">
        <v>2.5</v>
      </c>
      <c r="R37" s="45"/>
    </row>
    <row r="38" spans="1:18" s="215" customFormat="1" ht="18" x14ac:dyDescent="0.25">
      <c r="A38" s="68">
        <v>32</v>
      </c>
      <c r="B38" s="123"/>
      <c r="C38" s="212" t="s">
        <v>52</v>
      </c>
      <c r="D38" s="213" t="s">
        <v>275</v>
      </c>
      <c r="E38" s="86" t="s">
        <v>284</v>
      </c>
      <c r="F38" s="214" t="s">
        <v>480</v>
      </c>
      <c r="G38" s="214" t="s">
        <v>481</v>
      </c>
      <c r="H38" s="34">
        <v>0.313</v>
      </c>
      <c r="I38" s="29">
        <v>2</v>
      </c>
      <c r="J38" s="24">
        <v>8.9</v>
      </c>
      <c r="K38" s="38">
        <v>10.5</v>
      </c>
      <c r="L38" s="69">
        <f t="shared" si="0"/>
        <v>123.73409235668792</v>
      </c>
      <c r="M38" s="38">
        <v>2.31</v>
      </c>
      <c r="N38" s="84">
        <f t="shared" si="1"/>
        <v>6.0794736614282652</v>
      </c>
      <c r="O38" s="70">
        <f>M38/0.04</f>
        <v>57.75</v>
      </c>
      <c r="P38" s="38" t="s">
        <v>273</v>
      </c>
      <c r="Q38" s="63">
        <v>0.9</v>
      </c>
      <c r="R38" s="45"/>
    </row>
    <row r="39" spans="1:18" s="215" customFormat="1" ht="18" x14ac:dyDescent="0.25">
      <c r="A39" s="68">
        <v>33</v>
      </c>
      <c r="B39" s="124"/>
      <c r="C39" s="212" t="s">
        <v>53</v>
      </c>
      <c r="D39" s="213" t="s">
        <v>272</v>
      </c>
      <c r="E39" s="86" t="s">
        <v>398</v>
      </c>
      <c r="F39" s="214" t="s">
        <v>478</v>
      </c>
      <c r="G39" s="214" t="s">
        <v>479</v>
      </c>
      <c r="H39" s="34">
        <v>0.34989999999999999</v>
      </c>
      <c r="I39" s="29">
        <v>1.9179999999999999</v>
      </c>
      <c r="J39" s="24">
        <v>11.08</v>
      </c>
      <c r="K39" s="38">
        <v>43</v>
      </c>
      <c r="L39" s="69">
        <f t="shared" ref="L39:L69" si="3">9.81*(J39^2)/(2*3.14)</f>
        <v>191.77362802547773</v>
      </c>
      <c r="M39" s="38">
        <v>2.0209999999999999</v>
      </c>
      <c r="N39" s="84">
        <f t="shared" si="1"/>
        <v>5.6864751823955055</v>
      </c>
      <c r="O39" s="70">
        <f>M39/0.04</f>
        <v>50.524999999999999</v>
      </c>
      <c r="P39" s="38" t="s">
        <v>274</v>
      </c>
      <c r="Q39" s="63">
        <v>2.2000000000000002</v>
      </c>
      <c r="R39" s="45"/>
    </row>
    <row r="40" spans="1:18" s="215" customFormat="1" ht="18" x14ac:dyDescent="0.25">
      <c r="A40" s="68">
        <v>34</v>
      </c>
      <c r="B40" s="129" t="s">
        <v>54</v>
      </c>
      <c r="C40" s="212" t="s">
        <v>55</v>
      </c>
      <c r="D40" s="213" t="s">
        <v>272</v>
      </c>
      <c r="E40" s="19" t="s">
        <v>399</v>
      </c>
      <c r="F40" s="37" t="s">
        <v>482</v>
      </c>
      <c r="G40" s="37" t="s">
        <v>483</v>
      </c>
      <c r="H40" s="34">
        <v>0.30380000000000001</v>
      </c>
      <c r="I40" s="29">
        <v>0.44405210184881994</v>
      </c>
      <c r="J40" s="24">
        <v>6.4710212575458561</v>
      </c>
      <c r="K40" s="38">
        <v>55.5</v>
      </c>
      <c r="L40" s="69">
        <f t="shared" si="3"/>
        <v>65.411636798429555</v>
      </c>
      <c r="M40" s="38">
        <v>0.53100000000000003</v>
      </c>
      <c r="N40" s="84">
        <f t="shared" si="1"/>
        <v>2.9147898723578689</v>
      </c>
      <c r="O40" s="70">
        <f>M40/0.04</f>
        <v>13.275</v>
      </c>
      <c r="P40" s="38" t="s">
        <v>273</v>
      </c>
      <c r="Q40" s="63">
        <v>0.3</v>
      </c>
      <c r="R40" s="45"/>
    </row>
    <row r="41" spans="1:18" s="215" customFormat="1" ht="18" x14ac:dyDescent="0.25">
      <c r="A41" s="68">
        <v>35</v>
      </c>
      <c r="B41" s="123"/>
      <c r="C41" s="223" t="s">
        <v>56</v>
      </c>
      <c r="D41" s="19" t="s">
        <v>272</v>
      </c>
      <c r="E41" s="19" t="s">
        <v>400</v>
      </c>
      <c r="F41" s="37" t="s">
        <v>484</v>
      </c>
      <c r="G41" s="37" t="s">
        <v>483</v>
      </c>
      <c r="H41" s="34">
        <v>0.30380000000000001</v>
      </c>
      <c r="I41" s="29">
        <v>0.44405210184881994</v>
      </c>
      <c r="J41" s="24">
        <v>6.4710212575458561</v>
      </c>
      <c r="K41" s="38">
        <v>36.5</v>
      </c>
      <c r="L41" s="69">
        <f t="shared" si="3"/>
        <v>65.411636798429555</v>
      </c>
      <c r="M41" s="38">
        <v>0.53100000000000003</v>
      </c>
      <c r="N41" s="84">
        <f t="shared" si="1"/>
        <v>2.9147898723578689</v>
      </c>
      <c r="O41" s="70">
        <f t="shared" ref="O41:O99" si="4">M41/0.04</f>
        <v>13.275</v>
      </c>
      <c r="P41" s="38" t="s">
        <v>273</v>
      </c>
      <c r="Q41" s="62">
        <v>0.25</v>
      </c>
      <c r="R41" s="45"/>
    </row>
    <row r="42" spans="1:18" s="215" customFormat="1" ht="18" x14ac:dyDescent="0.25">
      <c r="A42" s="68">
        <v>36</v>
      </c>
      <c r="B42" s="123"/>
      <c r="C42" s="223" t="s">
        <v>57</v>
      </c>
      <c r="D42" s="213" t="s">
        <v>272</v>
      </c>
      <c r="E42" s="19" t="s">
        <v>401</v>
      </c>
      <c r="F42" s="37" t="s">
        <v>485</v>
      </c>
      <c r="G42" s="37" t="s">
        <v>486</v>
      </c>
      <c r="H42" s="34">
        <v>0.2162</v>
      </c>
      <c r="I42" s="29">
        <v>0.53075291910885347</v>
      </c>
      <c r="J42" s="24">
        <v>6.0385278738195236</v>
      </c>
      <c r="K42" s="38">
        <v>19.5</v>
      </c>
      <c r="L42" s="69">
        <f t="shared" si="3"/>
        <v>56.960201153057845</v>
      </c>
      <c r="M42" s="38">
        <v>0.63400000000000001</v>
      </c>
      <c r="N42" s="84">
        <f t="shared" si="1"/>
        <v>3.1849646779831011</v>
      </c>
      <c r="O42" s="70">
        <f t="shared" si="4"/>
        <v>15.85</v>
      </c>
      <c r="P42" s="38" t="s">
        <v>273</v>
      </c>
      <c r="Q42" s="62">
        <v>0.25</v>
      </c>
      <c r="R42" s="45"/>
    </row>
    <row r="43" spans="1:18" s="215" customFormat="1" ht="18" x14ac:dyDescent="0.25">
      <c r="A43" s="68">
        <v>37</v>
      </c>
      <c r="B43" s="123"/>
      <c r="C43" s="212" t="s">
        <v>58</v>
      </c>
      <c r="D43" s="19" t="s">
        <v>272</v>
      </c>
      <c r="E43" s="19" t="s">
        <v>402</v>
      </c>
      <c r="F43" s="37" t="s">
        <v>487</v>
      </c>
      <c r="G43" s="37" t="s">
        <v>488</v>
      </c>
      <c r="H43" s="34">
        <v>0.28599999999999998</v>
      </c>
      <c r="I43" s="29">
        <v>0.53198298282530954</v>
      </c>
      <c r="J43" s="24">
        <v>5.9754556655988553</v>
      </c>
      <c r="K43" s="38">
        <v>35</v>
      </c>
      <c r="L43" s="69">
        <f t="shared" si="3"/>
        <v>55.776520818022689</v>
      </c>
      <c r="M43" s="38">
        <v>0.59099999999999997</v>
      </c>
      <c r="N43" s="84">
        <f t="shared" si="1"/>
        <v>3.0750609750052109</v>
      </c>
      <c r="O43" s="70">
        <f t="shared" si="4"/>
        <v>14.774999999999999</v>
      </c>
      <c r="P43" s="38" t="s">
        <v>273</v>
      </c>
      <c r="Q43" s="58">
        <v>0.3</v>
      </c>
      <c r="R43" s="45"/>
    </row>
    <row r="44" spans="1:18" s="215" customFormat="1" ht="18" x14ac:dyDescent="0.25">
      <c r="A44" s="68">
        <v>38</v>
      </c>
      <c r="B44" s="123"/>
      <c r="C44" s="212" t="s">
        <v>59</v>
      </c>
      <c r="D44" s="213" t="s">
        <v>272</v>
      </c>
      <c r="E44" s="19" t="s">
        <v>403</v>
      </c>
      <c r="F44" s="37" t="s">
        <v>382</v>
      </c>
      <c r="G44" s="37" t="s">
        <v>381</v>
      </c>
      <c r="H44" s="34">
        <v>9.4399999999999998E-2</v>
      </c>
      <c r="I44" s="29">
        <v>0.48349999999999999</v>
      </c>
      <c r="J44" s="24">
        <v>7.5576999999999996</v>
      </c>
      <c r="K44" s="38">
        <v>58.5</v>
      </c>
      <c r="L44" s="69">
        <f t="shared" si="3"/>
        <v>89.22543237816879</v>
      </c>
      <c r="M44" s="38">
        <v>0.60780000000000001</v>
      </c>
      <c r="N44" s="84">
        <f t="shared" si="1"/>
        <v>3.1184611589692759</v>
      </c>
      <c r="O44" s="70">
        <f t="shared" si="4"/>
        <v>15.195</v>
      </c>
      <c r="P44" s="38" t="s">
        <v>273</v>
      </c>
      <c r="Q44" s="62">
        <v>0.4</v>
      </c>
      <c r="R44" s="45"/>
    </row>
    <row r="45" spans="1:18" s="215" customFormat="1" ht="18" x14ac:dyDescent="0.25">
      <c r="A45" s="68">
        <v>39</v>
      </c>
      <c r="B45" s="123"/>
      <c r="C45" s="212" t="s">
        <v>60</v>
      </c>
      <c r="D45" s="213" t="s">
        <v>272</v>
      </c>
      <c r="E45" s="19" t="s">
        <v>404</v>
      </c>
      <c r="F45" s="37" t="s">
        <v>489</v>
      </c>
      <c r="G45" s="37" t="s">
        <v>490</v>
      </c>
      <c r="H45" s="34">
        <v>0.3599</v>
      </c>
      <c r="I45" s="29">
        <v>0.57676675088306184</v>
      </c>
      <c r="J45" s="24">
        <v>5.8379352325910006</v>
      </c>
      <c r="K45" s="38">
        <v>31.5</v>
      </c>
      <c r="L45" s="69">
        <f t="shared" si="3"/>
        <v>53.238757184886502</v>
      </c>
      <c r="M45" s="38">
        <v>0.65</v>
      </c>
      <c r="N45" s="84">
        <f t="shared" si="1"/>
        <v>3.2249030993194201</v>
      </c>
      <c r="O45" s="70">
        <f t="shared" si="4"/>
        <v>16.25</v>
      </c>
      <c r="P45" s="38" t="s">
        <v>273</v>
      </c>
      <c r="Q45" s="62">
        <v>0.6</v>
      </c>
      <c r="R45" s="45"/>
    </row>
    <row r="46" spans="1:18" s="215" customFormat="1" ht="18" x14ac:dyDescent="0.25">
      <c r="A46" s="68">
        <v>40</v>
      </c>
      <c r="B46" s="123"/>
      <c r="C46" s="212" t="s">
        <v>61</v>
      </c>
      <c r="D46" s="19" t="s">
        <v>272</v>
      </c>
      <c r="E46" s="19" t="s">
        <v>405</v>
      </c>
      <c r="F46" s="37" t="s">
        <v>491</v>
      </c>
      <c r="G46" s="37" t="s">
        <v>492</v>
      </c>
      <c r="H46" s="34">
        <v>0.55659999999999998</v>
      </c>
      <c r="I46" s="29">
        <v>0.90089707343697889</v>
      </c>
      <c r="J46" s="24">
        <v>9.4758358357163637</v>
      </c>
      <c r="K46" s="38">
        <v>73.5</v>
      </c>
      <c r="L46" s="69">
        <f t="shared" si="3"/>
        <v>140.26341871739325</v>
      </c>
      <c r="M46" s="38">
        <v>1.018</v>
      </c>
      <c r="N46" s="84">
        <f t="shared" si="1"/>
        <v>4.0358394418014205</v>
      </c>
      <c r="O46" s="70">
        <f t="shared" si="4"/>
        <v>25.45</v>
      </c>
      <c r="P46" s="38" t="s">
        <v>273</v>
      </c>
      <c r="Q46" s="58">
        <v>0.6</v>
      </c>
      <c r="R46" s="45"/>
    </row>
    <row r="47" spans="1:18" s="215" customFormat="1" ht="18" x14ac:dyDescent="0.25">
      <c r="A47" s="68">
        <v>41</v>
      </c>
      <c r="B47" s="123"/>
      <c r="C47" s="212" t="s">
        <v>62</v>
      </c>
      <c r="D47" s="213" t="s">
        <v>272</v>
      </c>
      <c r="E47" s="19" t="s">
        <v>405</v>
      </c>
      <c r="F47" s="37" t="s">
        <v>491</v>
      </c>
      <c r="G47" s="37" t="s">
        <v>492</v>
      </c>
      <c r="H47" s="34">
        <v>0.55659999999999998</v>
      </c>
      <c r="I47" s="29">
        <v>0.90089707343697889</v>
      </c>
      <c r="J47" s="24">
        <v>9.4758358357163637</v>
      </c>
      <c r="K47" s="38">
        <v>22.5</v>
      </c>
      <c r="L47" s="69">
        <f t="shared" si="3"/>
        <v>140.26341871739325</v>
      </c>
      <c r="M47" s="38">
        <v>1.018</v>
      </c>
      <c r="N47" s="84">
        <f t="shared" si="1"/>
        <v>4.0358394418014205</v>
      </c>
      <c r="O47" s="70">
        <f t="shared" si="4"/>
        <v>25.45</v>
      </c>
      <c r="P47" s="38" t="s">
        <v>273</v>
      </c>
      <c r="Q47" s="58">
        <v>0.6</v>
      </c>
      <c r="R47" s="45"/>
    </row>
    <row r="48" spans="1:18" s="215" customFormat="1" ht="18" x14ac:dyDescent="0.25">
      <c r="A48" s="68">
        <v>42</v>
      </c>
      <c r="B48" s="123"/>
      <c r="C48" s="212" t="s">
        <v>63</v>
      </c>
      <c r="D48" s="19" t="s">
        <v>272</v>
      </c>
      <c r="E48" s="19" t="s">
        <v>406</v>
      </c>
      <c r="F48" s="37" t="s">
        <v>493</v>
      </c>
      <c r="G48" s="37" t="s">
        <v>492</v>
      </c>
      <c r="H48" s="34">
        <v>0.55659999999999998</v>
      </c>
      <c r="I48" s="29">
        <v>0.90089707343697889</v>
      </c>
      <c r="J48" s="24">
        <v>9.4758358357163637</v>
      </c>
      <c r="K48" s="38">
        <v>18.5</v>
      </c>
      <c r="L48" s="69">
        <f t="shared" si="3"/>
        <v>140.26341871739325</v>
      </c>
      <c r="M48" s="38">
        <v>1.018</v>
      </c>
      <c r="N48" s="84">
        <f t="shared" si="1"/>
        <v>4.0358394418014205</v>
      </c>
      <c r="O48" s="70">
        <f t="shared" si="4"/>
        <v>25.45</v>
      </c>
      <c r="P48" s="38" t="s">
        <v>273</v>
      </c>
      <c r="Q48" s="62">
        <v>0.7</v>
      </c>
      <c r="R48" s="45"/>
    </row>
    <row r="49" spans="1:18" s="215" customFormat="1" ht="18" x14ac:dyDescent="0.25">
      <c r="A49" s="68">
        <v>43</v>
      </c>
      <c r="B49" s="123"/>
      <c r="C49" s="212" t="s">
        <v>64</v>
      </c>
      <c r="D49" s="19" t="s">
        <v>272</v>
      </c>
      <c r="E49" s="19" t="s">
        <v>406</v>
      </c>
      <c r="F49" s="37" t="s">
        <v>493</v>
      </c>
      <c r="G49" s="37" t="s">
        <v>492</v>
      </c>
      <c r="H49" s="34">
        <v>0.55659999999999998</v>
      </c>
      <c r="I49" s="29">
        <v>0.90089707343697889</v>
      </c>
      <c r="J49" s="24">
        <v>9.4758358357163637</v>
      </c>
      <c r="K49" s="38">
        <v>70.5</v>
      </c>
      <c r="L49" s="69">
        <f t="shared" si="3"/>
        <v>140.26341871739325</v>
      </c>
      <c r="M49" s="38">
        <v>1.018</v>
      </c>
      <c r="N49" s="84">
        <f t="shared" si="1"/>
        <v>4.0358394418014205</v>
      </c>
      <c r="O49" s="70">
        <f t="shared" si="4"/>
        <v>25.45</v>
      </c>
      <c r="P49" s="38" t="s">
        <v>273</v>
      </c>
      <c r="Q49" s="58">
        <v>0.7</v>
      </c>
      <c r="R49" s="45"/>
    </row>
    <row r="50" spans="1:18" s="215" customFormat="1" ht="18" x14ac:dyDescent="0.25">
      <c r="A50" s="68">
        <v>44</v>
      </c>
      <c r="B50" s="123"/>
      <c r="C50" s="212" t="s">
        <v>65</v>
      </c>
      <c r="D50" s="213" t="s">
        <v>272</v>
      </c>
      <c r="E50" s="19" t="s">
        <v>407</v>
      </c>
      <c r="F50" s="37" t="s">
        <v>494</v>
      </c>
      <c r="G50" s="37" t="s">
        <v>492</v>
      </c>
      <c r="H50" s="34">
        <v>0.66149999999999998</v>
      </c>
      <c r="I50" s="29">
        <v>0.95576485498862052</v>
      </c>
      <c r="J50" s="24">
        <v>9.6548932162586372</v>
      </c>
      <c r="K50" s="38">
        <v>68.5</v>
      </c>
      <c r="L50" s="69">
        <f t="shared" si="3"/>
        <v>145.61439605099883</v>
      </c>
      <c r="M50" s="38">
        <v>1.671</v>
      </c>
      <c r="N50" s="84">
        <f t="shared" si="1"/>
        <v>5.1706866081788405</v>
      </c>
      <c r="O50" s="70">
        <f t="shared" si="4"/>
        <v>41.774999999999999</v>
      </c>
      <c r="P50" s="38" t="s">
        <v>273</v>
      </c>
      <c r="Q50" s="58">
        <v>0.7</v>
      </c>
      <c r="R50" s="45"/>
    </row>
    <row r="51" spans="1:18" s="215" customFormat="1" ht="18" x14ac:dyDescent="0.25">
      <c r="A51" s="68">
        <v>45</v>
      </c>
      <c r="B51" s="123"/>
      <c r="C51" s="212" t="s">
        <v>66</v>
      </c>
      <c r="D51" s="213" t="s">
        <v>272</v>
      </c>
      <c r="E51" s="19" t="s">
        <v>408</v>
      </c>
      <c r="F51" s="37" t="s">
        <v>495</v>
      </c>
      <c r="G51" s="37" t="s">
        <v>492</v>
      </c>
      <c r="H51" s="34">
        <v>0.66149999999999998</v>
      </c>
      <c r="I51" s="29">
        <v>0.95576485498862052</v>
      </c>
      <c r="J51" s="24">
        <v>9.6548932162586372</v>
      </c>
      <c r="K51" s="38">
        <v>52.5</v>
      </c>
      <c r="L51" s="69">
        <f t="shared" si="3"/>
        <v>145.61439605099883</v>
      </c>
      <c r="M51" s="38">
        <v>1.085</v>
      </c>
      <c r="N51" s="84">
        <f t="shared" si="1"/>
        <v>4.1665333311999317</v>
      </c>
      <c r="O51" s="70">
        <f t="shared" si="4"/>
        <v>27.125</v>
      </c>
      <c r="P51" s="38" t="s">
        <v>273</v>
      </c>
      <c r="Q51" s="58">
        <v>0.8</v>
      </c>
      <c r="R51" s="45"/>
    </row>
    <row r="52" spans="1:18" s="215" customFormat="1" ht="18" x14ac:dyDescent="0.25">
      <c r="A52" s="68">
        <v>46</v>
      </c>
      <c r="B52" s="123"/>
      <c r="C52" s="224" t="s">
        <v>67</v>
      </c>
      <c r="D52" s="19" t="s">
        <v>272</v>
      </c>
      <c r="E52" s="19" t="s">
        <v>409</v>
      </c>
      <c r="F52" s="37" t="s">
        <v>496</v>
      </c>
      <c r="G52" s="37" t="s">
        <v>492</v>
      </c>
      <c r="H52" s="34">
        <v>0.66149999999999998</v>
      </c>
      <c r="I52" s="29">
        <v>0.95576485498862052</v>
      </c>
      <c r="J52" s="24">
        <v>9.6548932162586372</v>
      </c>
      <c r="K52" s="38">
        <v>76.5</v>
      </c>
      <c r="L52" s="69">
        <f t="shared" si="3"/>
        <v>145.61439605099883</v>
      </c>
      <c r="M52" s="38">
        <v>1.085</v>
      </c>
      <c r="N52" s="84">
        <f t="shared" si="1"/>
        <v>4.1665333311999317</v>
      </c>
      <c r="O52" s="70">
        <f t="shared" si="4"/>
        <v>27.125</v>
      </c>
      <c r="P52" s="38" t="s">
        <v>273</v>
      </c>
      <c r="Q52" s="62">
        <v>0.8</v>
      </c>
      <c r="R52" s="45"/>
    </row>
    <row r="53" spans="1:18" s="215" customFormat="1" ht="18" x14ac:dyDescent="0.25">
      <c r="A53" s="68">
        <v>47</v>
      </c>
      <c r="B53" s="123"/>
      <c r="C53" s="224" t="s">
        <v>68</v>
      </c>
      <c r="D53" s="213" t="s">
        <v>272</v>
      </c>
      <c r="E53" s="19" t="s">
        <v>409</v>
      </c>
      <c r="F53" s="37" t="s">
        <v>496</v>
      </c>
      <c r="G53" s="37" t="s">
        <v>492</v>
      </c>
      <c r="H53" s="34">
        <v>0.66149999999999998</v>
      </c>
      <c r="I53" s="29">
        <v>0.95576485498862052</v>
      </c>
      <c r="J53" s="24">
        <v>9.6548932162586372</v>
      </c>
      <c r="K53" s="38">
        <v>29.5</v>
      </c>
      <c r="L53" s="69">
        <f t="shared" si="3"/>
        <v>145.61439605099883</v>
      </c>
      <c r="M53" s="38">
        <v>1.085</v>
      </c>
      <c r="N53" s="84">
        <f t="shared" si="1"/>
        <v>4.1665333311999317</v>
      </c>
      <c r="O53" s="70">
        <f t="shared" si="4"/>
        <v>27.125</v>
      </c>
      <c r="P53" s="38" t="s">
        <v>273</v>
      </c>
      <c r="Q53" s="58">
        <v>0.8</v>
      </c>
      <c r="R53" s="45"/>
    </row>
    <row r="54" spans="1:18" s="215" customFormat="1" ht="18" x14ac:dyDescent="0.25">
      <c r="A54" s="68">
        <v>48</v>
      </c>
      <c r="B54" s="123"/>
      <c r="C54" s="224" t="s">
        <v>69</v>
      </c>
      <c r="D54" s="19" t="s">
        <v>272</v>
      </c>
      <c r="E54" s="19" t="s">
        <v>410</v>
      </c>
      <c r="F54" s="37" t="s">
        <v>384</v>
      </c>
      <c r="G54" s="37" t="s">
        <v>383</v>
      </c>
      <c r="H54" s="34">
        <v>0.1022</v>
      </c>
      <c r="I54" s="29">
        <v>2.048</v>
      </c>
      <c r="J54" s="24">
        <v>7.4180000000000001</v>
      </c>
      <c r="K54" s="38">
        <v>57.5</v>
      </c>
      <c r="L54" s="69">
        <f t="shared" si="3"/>
        <v>85.95735070700637</v>
      </c>
      <c r="M54" s="38">
        <v>2.1120000000000001</v>
      </c>
      <c r="N54" s="84">
        <f t="shared" si="1"/>
        <v>5.8130886798671844</v>
      </c>
      <c r="O54" s="70">
        <f t="shared" si="4"/>
        <v>52.800000000000004</v>
      </c>
      <c r="P54" s="38" t="s">
        <v>274</v>
      </c>
      <c r="Q54" s="58">
        <v>2.7</v>
      </c>
      <c r="R54" s="45"/>
    </row>
    <row r="55" spans="1:18" s="215" customFormat="1" ht="18" x14ac:dyDescent="0.25">
      <c r="A55" s="68">
        <v>49</v>
      </c>
      <c r="B55" s="123"/>
      <c r="C55" s="224" t="s">
        <v>70</v>
      </c>
      <c r="D55" s="213" t="s">
        <v>272</v>
      </c>
      <c r="E55" s="19" t="s">
        <v>411</v>
      </c>
      <c r="F55" s="37" t="s">
        <v>385</v>
      </c>
      <c r="G55" s="37" t="s">
        <v>383</v>
      </c>
      <c r="H55" s="34">
        <v>0.1118</v>
      </c>
      <c r="I55" s="29">
        <v>1.9339999999999999</v>
      </c>
      <c r="J55" s="24">
        <v>7.6680000000000001</v>
      </c>
      <c r="K55" s="38">
        <v>80.5</v>
      </c>
      <c r="L55" s="69">
        <f t="shared" si="3"/>
        <v>91.848818063694281</v>
      </c>
      <c r="M55" s="38">
        <v>1.99</v>
      </c>
      <c r="N55" s="84">
        <f t="shared" si="1"/>
        <v>5.6426943918663541</v>
      </c>
      <c r="O55" s="70">
        <f t="shared" si="4"/>
        <v>49.75</v>
      </c>
      <c r="P55" s="38" t="s">
        <v>274</v>
      </c>
      <c r="Q55" s="62">
        <v>2.5</v>
      </c>
      <c r="R55" s="45"/>
    </row>
    <row r="56" spans="1:18" s="215" customFormat="1" ht="18" x14ac:dyDescent="0.25">
      <c r="A56" s="68">
        <v>50</v>
      </c>
      <c r="B56" s="123"/>
      <c r="C56" s="224" t="s">
        <v>71</v>
      </c>
      <c r="D56" s="19" t="s">
        <v>272</v>
      </c>
      <c r="E56" s="19" t="s">
        <v>412</v>
      </c>
      <c r="F56" s="37" t="s">
        <v>497</v>
      </c>
      <c r="G56" s="37" t="s">
        <v>383</v>
      </c>
      <c r="H56" s="34">
        <v>0.26690000000000003</v>
      </c>
      <c r="I56" s="29">
        <v>2.1899897197667197</v>
      </c>
      <c r="J56" s="24">
        <v>10.607821347450228</v>
      </c>
      <c r="K56" s="38">
        <v>52</v>
      </c>
      <c r="L56" s="69">
        <f t="shared" si="3"/>
        <v>175.77688238594234</v>
      </c>
      <c r="M56" s="38">
        <v>2.4569999999999999</v>
      </c>
      <c r="N56" s="84">
        <f t="shared" si="1"/>
        <v>6.2699282292543028</v>
      </c>
      <c r="O56" s="70">
        <f t="shared" si="4"/>
        <v>61.424999999999997</v>
      </c>
      <c r="P56" s="38" t="s">
        <v>274</v>
      </c>
      <c r="Q56" s="58">
        <v>2.5</v>
      </c>
      <c r="R56" s="45"/>
    </row>
    <row r="57" spans="1:18" s="215" customFormat="1" ht="18" x14ac:dyDescent="0.25">
      <c r="A57" s="68">
        <v>51</v>
      </c>
      <c r="B57" s="123"/>
      <c r="C57" s="212" t="s">
        <v>72</v>
      </c>
      <c r="D57" s="213" t="s">
        <v>272</v>
      </c>
      <c r="E57" s="19" t="s">
        <v>399</v>
      </c>
      <c r="F57" s="37" t="s">
        <v>482</v>
      </c>
      <c r="G57" s="37" t="s">
        <v>483</v>
      </c>
      <c r="H57" s="34">
        <v>0.30380000000000001</v>
      </c>
      <c r="I57" s="29">
        <v>0.44405210184881994</v>
      </c>
      <c r="J57" s="24">
        <v>6.4710212575458561</v>
      </c>
      <c r="K57" s="38">
        <v>55.5</v>
      </c>
      <c r="L57" s="69">
        <f t="shared" si="3"/>
        <v>65.411636798429555</v>
      </c>
      <c r="M57" s="38">
        <v>0.53100000000000003</v>
      </c>
      <c r="N57" s="84">
        <f t="shared" si="1"/>
        <v>2.9147898723578689</v>
      </c>
      <c r="O57" s="70">
        <f t="shared" si="4"/>
        <v>13.275</v>
      </c>
      <c r="P57" s="38" t="s">
        <v>273</v>
      </c>
      <c r="Q57" s="62">
        <v>0.3</v>
      </c>
      <c r="R57" s="45"/>
    </row>
    <row r="58" spans="1:18" s="215" customFormat="1" ht="18" x14ac:dyDescent="0.25">
      <c r="A58" s="68">
        <v>52</v>
      </c>
      <c r="B58" s="123"/>
      <c r="C58" s="212" t="s">
        <v>73</v>
      </c>
      <c r="D58" s="213" t="s">
        <v>272</v>
      </c>
      <c r="E58" s="19" t="s">
        <v>413</v>
      </c>
      <c r="F58" s="37" t="s">
        <v>498</v>
      </c>
      <c r="G58" s="37" t="s">
        <v>483</v>
      </c>
      <c r="H58" s="34">
        <v>0.30380000000000001</v>
      </c>
      <c r="I58" s="29">
        <v>0.44405210184881994</v>
      </c>
      <c r="J58" s="24">
        <v>6.4710212575458561</v>
      </c>
      <c r="K58" s="38">
        <v>37.5</v>
      </c>
      <c r="L58" s="69">
        <f t="shared" si="3"/>
        <v>65.411636798429555</v>
      </c>
      <c r="M58" s="38">
        <v>0.53100000000000003</v>
      </c>
      <c r="N58" s="84">
        <f t="shared" si="1"/>
        <v>2.9147898723578689</v>
      </c>
      <c r="O58" s="70">
        <f t="shared" si="4"/>
        <v>13.275</v>
      </c>
      <c r="P58" s="38" t="s">
        <v>273</v>
      </c>
      <c r="Q58" s="64">
        <v>0.35</v>
      </c>
      <c r="R58" s="45"/>
    </row>
    <row r="59" spans="1:18" s="215" customFormat="1" ht="18" x14ac:dyDescent="0.25">
      <c r="A59" s="68">
        <v>53</v>
      </c>
      <c r="B59" s="123"/>
      <c r="C59" s="212" t="s">
        <v>74</v>
      </c>
      <c r="D59" s="213" t="s">
        <v>272</v>
      </c>
      <c r="E59" s="19" t="s">
        <v>399</v>
      </c>
      <c r="F59" s="37" t="s">
        <v>482</v>
      </c>
      <c r="G59" s="37" t="s">
        <v>483</v>
      </c>
      <c r="H59" s="34">
        <v>0.30380000000000001</v>
      </c>
      <c r="I59" s="29">
        <v>0.44405210184881994</v>
      </c>
      <c r="J59" s="24">
        <v>6.4710212575458561</v>
      </c>
      <c r="K59" s="38">
        <v>61.5</v>
      </c>
      <c r="L59" s="69">
        <f t="shared" si="3"/>
        <v>65.411636798429555</v>
      </c>
      <c r="M59" s="38">
        <v>0.53100000000000003</v>
      </c>
      <c r="N59" s="84">
        <f t="shared" si="1"/>
        <v>2.9147898723578689</v>
      </c>
      <c r="O59" s="70">
        <f t="shared" si="4"/>
        <v>13.275</v>
      </c>
      <c r="P59" s="38" t="s">
        <v>273</v>
      </c>
      <c r="Q59" s="62">
        <v>0.25</v>
      </c>
      <c r="R59" s="45"/>
    </row>
    <row r="60" spans="1:18" s="215" customFormat="1" ht="18" x14ac:dyDescent="0.25">
      <c r="A60" s="68">
        <v>54</v>
      </c>
      <c r="B60" s="123"/>
      <c r="C60" s="223" t="s">
        <v>75</v>
      </c>
      <c r="D60" s="19" t="s">
        <v>272</v>
      </c>
      <c r="E60" s="19" t="s">
        <v>414</v>
      </c>
      <c r="F60" s="37" t="s">
        <v>485</v>
      </c>
      <c r="G60" s="37" t="s">
        <v>499</v>
      </c>
      <c r="H60" s="34">
        <v>0.219</v>
      </c>
      <c r="I60" s="29">
        <v>0.51160614510523983</v>
      </c>
      <c r="J60" s="24">
        <v>6.1976056120228877</v>
      </c>
      <c r="K60" s="38">
        <v>37.5</v>
      </c>
      <c r="L60" s="69">
        <f t="shared" si="3"/>
        <v>60.000826960280605</v>
      </c>
      <c r="M60" s="38">
        <v>0.63100000000000001</v>
      </c>
      <c r="N60" s="84">
        <f t="shared" si="1"/>
        <v>3.1774203373176801</v>
      </c>
      <c r="O60" s="70">
        <f t="shared" si="4"/>
        <v>15.775</v>
      </c>
      <c r="P60" s="38" t="s">
        <v>273</v>
      </c>
      <c r="Q60" s="62">
        <v>0.3</v>
      </c>
      <c r="R60" s="45"/>
    </row>
    <row r="61" spans="1:18" s="215" customFormat="1" ht="18" x14ac:dyDescent="0.25">
      <c r="A61" s="68">
        <v>55</v>
      </c>
      <c r="B61" s="123"/>
      <c r="C61" s="212" t="s">
        <v>76</v>
      </c>
      <c r="D61" s="213" t="s">
        <v>272</v>
      </c>
      <c r="E61" s="19" t="s">
        <v>400</v>
      </c>
      <c r="F61" s="37" t="s">
        <v>484</v>
      </c>
      <c r="G61" s="37" t="s">
        <v>483</v>
      </c>
      <c r="H61" s="34">
        <v>0.30380000000000001</v>
      </c>
      <c r="I61" s="29">
        <v>0.44405210184881994</v>
      </c>
      <c r="J61" s="24">
        <v>6.4710212575458561</v>
      </c>
      <c r="K61" s="38">
        <v>52.5</v>
      </c>
      <c r="L61" s="69">
        <f t="shared" si="3"/>
        <v>65.411636798429555</v>
      </c>
      <c r="M61" s="38">
        <v>0.53100000000000003</v>
      </c>
      <c r="N61" s="84">
        <f t="shared" si="1"/>
        <v>2.9147898723578689</v>
      </c>
      <c r="O61" s="70">
        <f t="shared" si="4"/>
        <v>13.275</v>
      </c>
      <c r="P61" s="38" t="s">
        <v>273</v>
      </c>
      <c r="Q61" s="57">
        <v>0.2</v>
      </c>
      <c r="R61" s="45"/>
    </row>
    <row r="62" spans="1:18" s="215" customFormat="1" ht="18" x14ac:dyDescent="0.25">
      <c r="A62" s="68">
        <v>56</v>
      </c>
      <c r="B62" s="123"/>
      <c r="C62" s="212" t="s">
        <v>77</v>
      </c>
      <c r="D62" s="19" t="s">
        <v>272</v>
      </c>
      <c r="E62" s="19" t="s">
        <v>400</v>
      </c>
      <c r="F62" s="37" t="s">
        <v>484</v>
      </c>
      <c r="G62" s="37" t="s">
        <v>483</v>
      </c>
      <c r="H62" s="34">
        <v>0.30380000000000001</v>
      </c>
      <c r="I62" s="29">
        <v>0.44405210184881994</v>
      </c>
      <c r="J62" s="24">
        <v>6.4710212575458561</v>
      </c>
      <c r="K62" s="38">
        <v>29.5</v>
      </c>
      <c r="L62" s="69">
        <f t="shared" si="3"/>
        <v>65.411636798429555</v>
      </c>
      <c r="M62" s="38">
        <v>0.53100000000000003</v>
      </c>
      <c r="N62" s="84">
        <f t="shared" si="1"/>
        <v>2.9147898723578689</v>
      </c>
      <c r="O62" s="70">
        <f t="shared" si="4"/>
        <v>13.275</v>
      </c>
      <c r="P62" s="38" t="s">
        <v>273</v>
      </c>
      <c r="Q62" s="57">
        <v>0.2</v>
      </c>
      <c r="R62" s="45"/>
    </row>
    <row r="63" spans="1:18" s="215" customFormat="1" ht="18" x14ac:dyDescent="0.25">
      <c r="A63" s="68">
        <v>57</v>
      </c>
      <c r="B63" s="123"/>
      <c r="C63" s="225" t="s">
        <v>78</v>
      </c>
      <c r="D63" s="213" t="s">
        <v>272</v>
      </c>
      <c r="E63" s="19" t="s">
        <v>415</v>
      </c>
      <c r="F63" s="37" t="s">
        <v>500</v>
      </c>
      <c r="G63" s="37" t="s">
        <v>446</v>
      </c>
      <c r="H63" s="34">
        <v>0.66149999999999998</v>
      </c>
      <c r="I63" s="29">
        <v>0.95576485498862052</v>
      </c>
      <c r="J63" s="24">
        <v>9.6548932162586372</v>
      </c>
      <c r="K63" s="38">
        <v>41.5</v>
      </c>
      <c r="L63" s="69">
        <f t="shared" si="3"/>
        <v>145.61439605099883</v>
      </c>
      <c r="M63" s="38">
        <v>1.0860000000000001</v>
      </c>
      <c r="N63" s="84">
        <f t="shared" si="1"/>
        <v>4.1684529504361691</v>
      </c>
      <c r="O63" s="70">
        <f t="shared" si="4"/>
        <v>27.150000000000002</v>
      </c>
      <c r="P63" s="38" t="s">
        <v>273</v>
      </c>
      <c r="Q63" s="64">
        <v>0.85</v>
      </c>
      <c r="R63" s="45"/>
    </row>
    <row r="64" spans="1:18" s="215" customFormat="1" ht="18" x14ac:dyDescent="0.25">
      <c r="A64" s="68">
        <v>58</v>
      </c>
      <c r="B64" s="123"/>
      <c r="C64" s="218" t="s">
        <v>79</v>
      </c>
      <c r="D64" s="213" t="s">
        <v>272</v>
      </c>
      <c r="E64" s="19" t="s">
        <v>416</v>
      </c>
      <c r="F64" s="37" t="s">
        <v>496</v>
      </c>
      <c r="G64" s="37" t="s">
        <v>446</v>
      </c>
      <c r="H64" s="34">
        <v>0.66149999999999998</v>
      </c>
      <c r="I64" s="29">
        <v>0.95576485498862052</v>
      </c>
      <c r="J64" s="24">
        <v>9.6548932162586372</v>
      </c>
      <c r="K64" s="38">
        <v>3.5</v>
      </c>
      <c r="L64" s="69">
        <f t="shared" si="3"/>
        <v>145.61439605099883</v>
      </c>
      <c r="M64" s="38">
        <v>1.0860000000000001</v>
      </c>
      <c r="N64" s="84">
        <f t="shared" si="1"/>
        <v>4.1684529504361691</v>
      </c>
      <c r="O64" s="70">
        <f t="shared" si="4"/>
        <v>27.150000000000002</v>
      </c>
      <c r="P64" s="38" t="s">
        <v>273</v>
      </c>
      <c r="Q64" s="57">
        <v>0.85</v>
      </c>
      <c r="R64" s="45"/>
    </row>
    <row r="65" spans="1:18" s="215" customFormat="1" ht="18" x14ac:dyDescent="0.25">
      <c r="A65" s="68">
        <v>59</v>
      </c>
      <c r="B65" s="124"/>
      <c r="C65" s="218" t="s">
        <v>80</v>
      </c>
      <c r="D65" s="19" t="s">
        <v>272</v>
      </c>
      <c r="E65" s="19" t="s">
        <v>409</v>
      </c>
      <c r="F65" s="37" t="s">
        <v>496</v>
      </c>
      <c r="G65" s="37" t="s">
        <v>492</v>
      </c>
      <c r="H65" s="34">
        <v>0.66149999999999998</v>
      </c>
      <c r="I65" s="29">
        <v>0.95576485498862052</v>
      </c>
      <c r="J65" s="24">
        <v>9.6548932162586372</v>
      </c>
      <c r="K65" s="38">
        <v>83.5</v>
      </c>
      <c r="L65" s="69">
        <f t="shared" si="3"/>
        <v>145.61439605099883</v>
      </c>
      <c r="M65" s="38">
        <v>1.0860000000000001</v>
      </c>
      <c r="N65" s="84">
        <f t="shared" si="1"/>
        <v>4.1684529504361691</v>
      </c>
      <c r="O65" s="70">
        <f t="shared" si="4"/>
        <v>27.150000000000002</v>
      </c>
      <c r="P65" s="38" t="s">
        <v>273</v>
      </c>
      <c r="Q65" s="57">
        <v>0.85</v>
      </c>
      <c r="R65" s="45"/>
    </row>
    <row r="66" spans="1:18" s="215" customFormat="1" ht="18" x14ac:dyDescent="0.25">
      <c r="A66" s="68">
        <v>60</v>
      </c>
      <c r="B66" s="129" t="s">
        <v>81</v>
      </c>
      <c r="C66" s="218" t="s">
        <v>82</v>
      </c>
      <c r="D66" s="213" t="s">
        <v>272</v>
      </c>
      <c r="E66" s="19" t="s">
        <v>417</v>
      </c>
      <c r="F66" s="37" t="s">
        <v>501</v>
      </c>
      <c r="G66" s="37" t="s">
        <v>502</v>
      </c>
      <c r="H66" s="34">
        <v>0.13850000000000001</v>
      </c>
      <c r="I66" s="29">
        <v>0.71030665973974161</v>
      </c>
      <c r="J66" s="24">
        <v>4.697042774840102</v>
      </c>
      <c r="K66" s="38">
        <v>63.5</v>
      </c>
      <c r="L66" s="69">
        <f t="shared" si="3"/>
        <v>34.463421692568048</v>
      </c>
      <c r="M66" s="38">
        <v>0.98099999999999998</v>
      </c>
      <c r="N66" s="84">
        <f t="shared" si="1"/>
        <v>3.9618177646126025</v>
      </c>
      <c r="O66" s="70">
        <f t="shared" si="4"/>
        <v>24.524999999999999</v>
      </c>
      <c r="P66" s="38" t="s">
        <v>274</v>
      </c>
      <c r="Q66" s="58">
        <v>0.3</v>
      </c>
      <c r="R66" s="45"/>
    </row>
    <row r="67" spans="1:18" s="215" customFormat="1" ht="18" x14ac:dyDescent="0.25">
      <c r="A67" s="68">
        <v>61</v>
      </c>
      <c r="B67" s="124"/>
      <c r="C67" s="218" t="s">
        <v>83</v>
      </c>
      <c r="D67" s="19" t="s">
        <v>272</v>
      </c>
      <c r="E67" s="19" t="s">
        <v>418</v>
      </c>
      <c r="F67" s="37" t="s">
        <v>503</v>
      </c>
      <c r="G67" s="37" t="s">
        <v>504</v>
      </c>
      <c r="H67" s="34">
        <v>0.1537</v>
      </c>
      <c r="I67" s="29">
        <v>0.95569515699983609</v>
      </c>
      <c r="J67" s="24">
        <v>4.653521586120938</v>
      </c>
      <c r="K67" s="38">
        <v>50</v>
      </c>
      <c r="L67" s="69">
        <f t="shared" si="3"/>
        <v>33.827727949993879</v>
      </c>
      <c r="M67" s="38">
        <v>1.2749999999999999</v>
      </c>
      <c r="N67" s="84">
        <f t="shared" si="1"/>
        <v>4.5166359162544856</v>
      </c>
      <c r="O67" s="70">
        <f t="shared" si="4"/>
        <v>31.874999999999996</v>
      </c>
      <c r="P67" s="38" t="s">
        <v>274</v>
      </c>
      <c r="Q67" s="58">
        <v>0.36</v>
      </c>
      <c r="R67" s="45"/>
    </row>
    <row r="68" spans="1:18" s="215" customFormat="1" ht="18" x14ac:dyDescent="0.25">
      <c r="A68" s="68">
        <v>62</v>
      </c>
      <c r="B68" s="129" t="s">
        <v>84</v>
      </c>
      <c r="C68" s="218" t="s">
        <v>85</v>
      </c>
      <c r="D68" s="213" t="s">
        <v>272</v>
      </c>
      <c r="E68" s="19" t="s">
        <v>419</v>
      </c>
      <c r="F68" s="37" t="s">
        <v>371</v>
      </c>
      <c r="G68" s="37" t="s">
        <v>370</v>
      </c>
      <c r="H68" s="34">
        <v>0.1079</v>
      </c>
      <c r="I68" s="29">
        <v>0.51200000000000001</v>
      </c>
      <c r="J68" s="24">
        <v>4.4489999999999998</v>
      </c>
      <c r="K68" s="38">
        <v>26.5</v>
      </c>
      <c r="L68" s="69">
        <f t="shared" si="3"/>
        <v>30.919621944267515</v>
      </c>
      <c r="M68" s="38">
        <v>0.81100000000000005</v>
      </c>
      <c r="N68" s="84">
        <f t="shared" si="1"/>
        <v>3.6022215367742167</v>
      </c>
      <c r="O68" s="70">
        <f t="shared" si="4"/>
        <v>20.275000000000002</v>
      </c>
      <c r="P68" s="38" t="s">
        <v>273</v>
      </c>
      <c r="Q68" s="65">
        <v>0.5</v>
      </c>
      <c r="R68" s="45"/>
    </row>
    <row r="69" spans="1:18" s="215" customFormat="1" ht="18" x14ac:dyDescent="0.25">
      <c r="A69" s="68">
        <v>63</v>
      </c>
      <c r="B69" s="123"/>
      <c r="C69" s="218" t="s">
        <v>86</v>
      </c>
      <c r="D69" s="213" t="s">
        <v>272</v>
      </c>
      <c r="E69" s="19" t="s">
        <v>419</v>
      </c>
      <c r="F69" s="37" t="s">
        <v>371</v>
      </c>
      <c r="G69" s="37" t="s">
        <v>370</v>
      </c>
      <c r="H69" s="34">
        <v>0.44819999999999999</v>
      </c>
      <c r="I69" s="29">
        <f>I68</f>
        <v>0.51200000000000001</v>
      </c>
      <c r="J69" s="24">
        <f>J68</f>
        <v>4.4489999999999998</v>
      </c>
      <c r="K69" s="38">
        <v>4.5</v>
      </c>
      <c r="L69" s="69">
        <f t="shared" si="3"/>
        <v>30.919621944267515</v>
      </c>
      <c r="M69" s="38">
        <f>M68</f>
        <v>0.81100000000000005</v>
      </c>
      <c r="N69" s="84">
        <f t="shared" si="1"/>
        <v>3.6022215367742167</v>
      </c>
      <c r="O69" s="70">
        <f t="shared" si="4"/>
        <v>20.275000000000002</v>
      </c>
      <c r="P69" s="38" t="s">
        <v>273</v>
      </c>
      <c r="Q69" s="58">
        <v>0.4</v>
      </c>
      <c r="R69" s="45"/>
    </row>
    <row r="70" spans="1:18" s="215" customFormat="1" ht="18" x14ac:dyDescent="0.25">
      <c r="A70" s="68">
        <v>64</v>
      </c>
      <c r="B70" s="123"/>
      <c r="C70" s="218" t="s">
        <v>87</v>
      </c>
      <c r="D70" s="213" t="s">
        <v>272</v>
      </c>
      <c r="E70" s="19" t="s">
        <v>420</v>
      </c>
      <c r="F70" s="37" t="s">
        <v>368</v>
      </c>
      <c r="G70" s="37" t="s">
        <v>367</v>
      </c>
      <c r="H70" s="34">
        <v>0.1045</v>
      </c>
      <c r="I70" s="29">
        <v>0.38200000000000001</v>
      </c>
      <c r="J70" s="24">
        <v>4.2539999999999996</v>
      </c>
      <c r="K70" s="38">
        <v>70</v>
      </c>
      <c r="L70" s="69">
        <f>9.81*(J70^2)/(2*3.14)</f>
        <v>28.268602222929932</v>
      </c>
      <c r="M70" s="38">
        <v>0.58199999999999996</v>
      </c>
      <c r="N70" s="84">
        <f t="shared" si="1"/>
        <v>3.0515569796417039</v>
      </c>
      <c r="O70" s="70">
        <f t="shared" si="4"/>
        <v>14.549999999999999</v>
      </c>
      <c r="P70" s="38" t="s">
        <v>273</v>
      </c>
      <c r="Q70" s="62">
        <v>0.8</v>
      </c>
      <c r="R70" s="45"/>
    </row>
    <row r="71" spans="1:18" s="215" customFormat="1" ht="18" x14ac:dyDescent="0.25">
      <c r="A71" s="68">
        <v>65</v>
      </c>
      <c r="B71" s="123"/>
      <c r="C71" s="218" t="s">
        <v>88</v>
      </c>
      <c r="D71" s="19" t="s">
        <v>272</v>
      </c>
      <c r="E71" s="19" t="s">
        <v>420</v>
      </c>
      <c r="F71" s="37" t="s">
        <v>368</v>
      </c>
      <c r="G71" s="37" t="s">
        <v>367</v>
      </c>
      <c r="H71" s="34">
        <v>0.1045</v>
      </c>
      <c r="I71" s="29">
        <v>0.38200000000000001</v>
      </c>
      <c r="J71" s="24">
        <f>J70</f>
        <v>4.2539999999999996</v>
      </c>
      <c r="K71" s="38">
        <v>27</v>
      </c>
      <c r="L71" s="69">
        <f>9.81*(J71^2)/(2*3.14)</f>
        <v>28.268602222929932</v>
      </c>
      <c r="M71" s="38">
        <v>0.58199999999999996</v>
      </c>
      <c r="N71" s="84">
        <f t="shared" si="1"/>
        <v>3.0515569796417039</v>
      </c>
      <c r="O71" s="70">
        <f t="shared" si="4"/>
        <v>14.549999999999999</v>
      </c>
      <c r="P71" s="38" t="s">
        <v>273</v>
      </c>
      <c r="Q71" s="62">
        <v>0.8</v>
      </c>
      <c r="R71" s="45"/>
    </row>
    <row r="72" spans="1:18" s="215" customFormat="1" ht="18" x14ac:dyDescent="0.25">
      <c r="A72" s="68">
        <v>66</v>
      </c>
      <c r="B72" s="123"/>
      <c r="C72" s="218" t="s">
        <v>89</v>
      </c>
      <c r="D72" s="213" t="s">
        <v>272</v>
      </c>
      <c r="E72" s="19" t="s">
        <v>421</v>
      </c>
      <c r="F72" s="37" t="s">
        <v>368</v>
      </c>
      <c r="G72" s="37" t="s">
        <v>369</v>
      </c>
      <c r="H72" s="34">
        <v>0.1045</v>
      </c>
      <c r="I72" s="29">
        <v>0.38200000000000001</v>
      </c>
      <c r="J72" s="24">
        <v>4.2539999999999996</v>
      </c>
      <c r="K72" s="38">
        <v>45</v>
      </c>
      <c r="L72" s="69">
        <f t="shared" ref="L72:L89" si="5">9.81*(J72^2)/(2*3.14)</f>
        <v>28.268602222929932</v>
      </c>
      <c r="M72" s="38">
        <v>0.58199999999999996</v>
      </c>
      <c r="N72" s="84">
        <f t="shared" ref="N72:N99" si="6">4*M72^0.5</f>
        <v>3.0515569796417039</v>
      </c>
      <c r="O72" s="70">
        <f t="shared" si="4"/>
        <v>14.549999999999999</v>
      </c>
      <c r="P72" s="38" t="s">
        <v>273</v>
      </c>
      <c r="Q72" s="62">
        <v>0.8</v>
      </c>
      <c r="R72" s="45"/>
    </row>
    <row r="73" spans="1:18" s="215" customFormat="1" ht="18" x14ac:dyDescent="0.25">
      <c r="A73" s="68">
        <v>67</v>
      </c>
      <c r="B73" s="123"/>
      <c r="C73" s="218" t="s">
        <v>90</v>
      </c>
      <c r="D73" s="213" t="s">
        <v>272</v>
      </c>
      <c r="E73" s="19" t="s">
        <v>421</v>
      </c>
      <c r="F73" s="37" t="s">
        <v>368</v>
      </c>
      <c r="G73" s="37" t="s">
        <v>369</v>
      </c>
      <c r="H73" s="34">
        <v>0.1045</v>
      </c>
      <c r="I73" s="29">
        <v>0.38200000000000001</v>
      </c>
      <c r="J73" s="24">
        <v>4.2539999999999996</v>
      </c>
      <c r="K73" s="38">
        <v>15</v>
      </c>
      <c r="L73" s="69">
        <f t="shared" si="5"/>
        <v>28.268602222929932</v>
      </c>
      <c r="M73" s="38">
        <v>0.58199999999999996</v>
      </c>
      <c r="N73" s="84">
        <f t="shared" si="6"/>
        <v>3.0515569796417039</v>
      </c>
      <c r="O73" s="70">
        <f t="shared" si="4"/>
        <v>14.549999999999999</v>
      </c>
      <c r="P73" s="38" t="s">
        <v>273</v>
      </c>
      <c r="Q73" s="62">
        <v>0.8</v>
      </c>
      <c r="R73" s="45"/>
    </row>
    <row r="74" spans="1:18" s="215" customFormat="1" ht="18" x14ac:dyDescent="0.25">
      <c r="A74" s="68">
        <v>68</v>
      </c>
      <c r="B74" s="123"/>
      <c r="C74" s="218" t="s">
        <v>91</v>
      </c>
      <c r="D74" s="19" t="s">
        <v>272</v>
      </c>
      <c r="E74" s="19" t="s">
        <v>421</v>
      </c>
      <c r="F74" s="37" t="s">
        <v>368</v>
      </c>
      <c r="G74" s="37" t="s">
        <v>369</v>
      </c>
      <c r="H74" s="34">
        <v>0.1045</v>
      </c>
      <c r="I74" s="29">
        <v>0.38200000000000001</v>
      </c>
      <c r="J74" s="24">
        <v>4.2539999999999996</v>
      </c>
      <c r="K74" s="38">
        <v>19</v>
      </c>
      <c r="L74" s="69">
        <f t="shared" si="5"/>
        <v>28.268602222929932</v>
      </c>
      <c r="M74" s="38">
        <v>0.58199999999999996</v>
      </c>
      <c r="N74" s="84">
        <f t="shared" si="6"/>
        <v>3.0515569796417039</v>
      </c>
      <c r="O74" s="70">
        <f t="shared" si="4"/>
        <v>14.549999999999999</v>
      </c>
      <c r="P74" s="38" t="s">
        <v>273</v>
      </c>
      <c r="Q74" s="62">
        <v>0.8</v>
      </c>
      <c r="R74" s="45"/>
    </row>
    <row r="75" spans="1:18" s="215" customFormat="1" ht="18" x14ac:dyDescent="0.25">
      <c r="A75" s="68">
        <v>69</v>
      </c>
      <c r="B75" s="123"/>
      <c r="C75" s="218" t="s">
        <v>92</v>
      </c>
      <c r="D75" s="213" t="s">
        <v>272</v>
      </c>
      <c r="E75" s="19" t="s">
        <v>420</v>
      </c>
      <c r="F75" s="37" t="s">
        <v>368</v>
      </c>
      <c r="G75" s="37" t="s">
        <v>367</v>
      </c>
      <c r="H75" s="34">
        <v>0.1045</v>
      </c>
      <c r="I75" s="29">
        <v>0.38200000000000001</v>
      </c>
      <c r="J75" s="24">
        <v>4.2539999999999996</v>
      </c>
      <c r="K75" s="38">
        <v>20</v>
      </c>
      <c r="L75" s="69">
        <f t="shared" si="5"/>
        <v>28.268602222929932</v>
      </c>
      <c r="M75" s="38">
        <v>0.58199999999999996</v>
      </c>
      <c r="N75" s="84">
        <f t="shared" si="6"/>
        <v>3.0515569796417039</v>
      </c>
      <c r="O75" s="70">
        <f t="shared" si="4"/>
        <v>14.549999999999999</v>
      </c>
      <c r="P75" s="38" t="s">
        <v>273</v>
      </c>
      <c r="Q75" s="58">
        <v>0.8</v>
      </c>
      <c r="R75" s="45"/>
    </row>
    <row r="76" spans="1:18" s="215" customFormat="1" ht="18" x14ac:dyDescent="0.25">
      <c r="A76" s="68">
        <v>70</v>
      </c>
      <c r="B76" s="123"/>
      <c r="C76" s="218" t="s">
        <v>93</v>
      </c>
      <c r="D76" s="19" t="s">
        <v>272</v>
      </c>
      <c r="E76" s="19" t="s">
        <v>420</v>
      </c>
      <c r="F76" s="37" t="s">
        <v>368</v>
      </c>
      <c r="G76" s="37" t="s">
        <v>367</v>
      </c>
      <c r="H76" s="34">
        <v>0.1045</v>
      </c>
      <c r="I76" s="29">
        <v>0.38219999999999998</v>
      </c>
      <c r="J76" s="24">
        <v>4.2534999999999998</v>
      </c>
      <c r="K76" s="38">
        <v>9</v>
      </c>
      <c r="L76" s="69">
        <f t="shared" si="5"/>
        <v>28.261957431926746</v>
      </c>
      <c r="M76" s="38">
        <v>0.58199999999999996</v>
      </c>
      <c r="N76" s="84">
        <f t="shared" si="6"/>
        <v>3.0515569796417039</v>
      </c>
      <c r="O76" s="70">
        <f t="shared" si="4"/>
        <v>14.549999999999999</v>
      </c>
      <c r="P76" s="38" t="s">
        <v>273</v>
      </c>
      <c r="Q76" s="58">
        <v>0.8</v>
      </c>
      <c r="R76" s="45"/>
    </row>
    <row r="77" spans="1:18" s="215" customFormat="1" ht="18" x14ac:dyDescent="0.25">
      <c r="A77" s="68">
        <v>71</v>
      </c>
      <c r="B77" s="123"/>
      <c r="C77" s="218" t="s">
        <v>94</v>
      </c>
      <c r="D77" s="213" t="s">
        <v>272</v>
      </c>
      <c r="E77" s="19" t="s">
        <v>421</v>
      </c>
      <c r="F77" s="37" t="s">
        <v>368</v>
      </c>
      <c r="G77" s="37" t="s">
        <v>369</v>
      </c>
      <c r="H77" s="34">
        <v>0.1045</v>
      </c>
      <c r="I77" s="29">
        <v>0.38219999999999998</v>
      </c>
      <c r="J77" s="24">
        <v>4.2534999999999998</v>
      </c>
      <c r="K77" s="38">
        <v>8</v>
      </c>
      <c r="L77" s="69">
        <f t="shared" si="5"/>
        <v>28.261957431926746</v>
      </c>
      <c r="M77" s="38">
        <v>0.58199999999999996</v>
      </c>
      <c r="N77" s="84">
        <f t="shared" si="6"/>
        <v>3.0515569796417039</v>
      </c>
      <c r="O77" s="70">
        <f t="shared" si="4"/>
        <v>14.549999999999999</v>
      </c>
      <c r="P77" s="38" t="s">
        <v>273</v>
      </c>
      <c r="Q77" s="62">
        <v>0.8</v>
      </c>
      <c r="R77" s="45"/>
    </row>
    <row r="78" spans="1:18" s="215" customFormat="1" ht="18" x14ac:dyDescent="0.25">
      <c r="A78" s="68">
        <v>72</v>
      </c>
      <c r="B78" s="123"/>
      <c r="C78" s="218" t="s">
        <v>95</v>
      </c>
      <c r="D78" s="213" t="s">
        <v>272</v>
      </c>
      <c r="E78" s="19" t="s">
        <v>421</v>
      </c>
      <c r="F78" s="37" t="s">
        <v>368</v>
      </c>
      <c r="G78" s="37" t="s">
        <v>369</v>
      </c>
      <c r="H78" s="34">
        <v>0.1045</v>
      </c>
      <c r="I78" s="29">
        <v>0.38219999999999998</v>
      </c>
      <c r="J78" s="24">
        <v>4.2534999999999998</v>
      </c>
      <c r="K78" s="38">
        <v>7</v>
      </c>
      <c r="L78" s="69">
        <f t="shared" si="5"/>
        <v>28.261957431926746</v>
      </c>
      <c r="M78" s="38">
        <v>0.58199999999999996</v>
      </c>
      <c r="N78" s="84">
        <f t="shared" si="6"/>
        <v>3.0515569796417039</v>
      </c>
      <c r="O78" s="70">
        <f t="shared" si="4"/>
        <v>14.549999999999999</v>
      </c>
      <c r="P78" s="38" t="s">
        <v>273</v>
      </c>
      <c r="Q78" s="62">
        <v>0.8</v>
      </c>
      <c r="R78" s="45"/>
    </row>
    <row r="79" spans="1:18" s="215" customFormat="1" ht="18" x14ac:dyDescent="0.25">
      <c r="A79" s="68">
        <v>73</v>
      </c>
      <c r="B79" s="123"/>
      <c r="C79" s="218" t="s">
        <v>96</v>
      </c>
      <c r="D79" s="213" t="s">
        <v>272</v>
      </c>
      <c r="E79" s="19" t="s">
        <v>421</v>
      </c>
      <c r="F79" s="37" t="s">
        <v>368</v>
      </c>
      <c r="G79" s="37" t="s">
        <v>369</v>
      </c>
      <c r="H79" s="34">
        <v>0.1045</v>
      </c>
      <c r="I79" s="29">
        <v>0.38219999999999998</v>
      </c>
      <c r="J79" s="24">
        <v>4.2534999999999998</v>
      </c>
      <c r="K79" s="38">
        <v>23</v>
      </c>
      <c r="L79" s="69">
        <f t="shared" si="5"/>
        <v>28.261957431926746</v>
      </c>
      <c r="M79" s="38">
        <v>0.58199999999999996</v>
      </c>
      <c r="N79" s="84">
        <f t="shared" si="6"/>
        <v>3.0515569796417039</v>
      </c>
      <c r="O79" s="70">
        <f t="shared" si="4"/>
        <v>14.549999999999999</v>
      </c>
      <c r="P79" s="38" t="s">
        <v>273</v>
      </c>
      <c r="Q79" s="62">
        <v>0.8</v>
      </c>
      <c r="R79" s="45"/>
    </row>
    <row r="80" spans="1:18" s="215" customFormat="1" ht="18" x14ac:dyDescent="0.25">
      <c r="A80" s="68">
        <v>74</v>
      </c>
      <c r="B80" s="123"/>
      <c r="C80" s="226" t="s">
        <v>97</v>
      </c>
      <c r="D80" s="213" t="s">
        <v>272</v>
      </c>
      <c r="E80" s="19" t="s">
        <v>421</v>
      </c>
      <c r="F80" s="37" t="s">
        <v>368</v>
      </c>
      <c r="G80" s="37" t="s">
        <v>369</v>
      </c>
      <c r="H80" s="34">
        <v>0.1045</v>
      </c>
      <c r="I80" s="29">
        <v>0.38219999999999998</v>
      </c>
      <c r="J80" s="24">
        <v>4.2534999999999998</v>
      </c>
      <c r="K80" s="38">
        <v>15</v>
      </c>
      <c r="L80" s="69">
        <f t="shared" si="5"/>
        <v>28.261957431926746</v>
      </c>
      <c r="M80" s="38">
        <v>0.58199999999999996</v>
      </c>
      <c r="N80" s="84">
        <f t="shared" si="6"/>
        <v>3.0515569796417039</v>
      </c>
      <c r="O80" s="70">
        <f t="shared" si="4"/>
        <v>14.549999999999999</v>
      </c>
      <c r="P80" s="38" t="s">
        <v>273</v>
      </c>
      <c r="Q80" s="58">
        <v>0.6</v>
      </c>
      <c r="R80" s="45"/>
    </row>
    <row r="81" spans="1:18" s="215" customFormat="1" ht="18" x14ac:dyDescent="0.25">
      <c r="A81" s="68">
        <v>75</v>
      </c>
      <c r="B81" s="123"/>
      <c r="C81" s="218" t="s">
        <v>98</v>
      </c>
      <c r="D81" s="19" t="s">
        <v>272</v>
      </c>
      <c r="E81" s="19" t="s">
        <v>421</v>
      </c>
      <c r="F81" s="37" t="s">
        <v>368</v>
      </c>
      <c r="G81" s="37" t="s">
        <v>369</v>
      </c>
      <c r="H81" s="34">
        <v>0.1045</v>
      </c>
      <c r="I81" s="29">
        <v>0.38219999999999998</v>
      </c>
      <c r="J81" s="24">
        <v>4.2534999999999998</v>
      </c>
      <c r="K81" s="38">
        <v>19</v>
      </c>
      <c r="L81" s="69">
        <f t="shared" si="5"/>
        <v>28.261957431926746</v>
      </c>
      <c r="M81" s="38">
        <v>0.58199999999999996</v>
      </c>
      <c r="N81" s="84">
        <f t="shared" si="6"/>
        <v>3.0515569796417039</v>
      </c>
      <c r="O81" s="70">
        <f t="shared" si="4"/>
        <v>14.549999999999999</v>
      </c>
      <c r="P81" s="38" t="s">
        <v>273</v>
      </c>
      <c r="Q81" s="62">
        <v>0.6</v>
      </c>
      <c r="R81" s="45"/>
    </row>
    <row r="82" spans="1:18" s="215" customFormat="1" ht="18" x14ac:dyDescent="0.25">
      <c r="A82" s="68">
        <v>76</v>
      </c>
      <c r="B82" s="123"/>
      <c r="C82" s="218" t="s">
        <v>99</v>
      </c>
      <c r="D82" s="19" t="s">
        <v>272</v>
      </c>
      <c r="E82" s="19" t="s">
        <v>421</v>
      </c>
      <c r="F82" s="37" t="s">
        <v>368</v>
      </c>
      <c r="G82" s="37" t="s">
        <v>369</v>
      </c>
      <c r="H82" s="34">
        <v>0.1045</v>
      </c>
      <c r="I82" s="29">
        <v>0.38219999999999998</v>
      </c>
      <c r="J82" s="24">
        <v>4.2534999999999998</v>
      </c>
      <c r="K82" s="38">
        <v>2</v>
      </c>
      <c r="L82" s="69">
        <f t="shared" si="5"/>
        <v>28.261957431926746</v>
      </c>
      <c r="M82" s="38">
        <v>0.58199999999999996</v>
      </c>
      <c r="N82" s="84">
        <f t="shared" si="6"/>
        <v>3.0515569796417039</v>
      </c>
      <c r="O82" s="70">
        <f t="shared" si="4"/>
        <v>14.549999999999999</v>
      </c>
      <c r="P82" s="38" t="s">
        <v>273</v>
      </c>
      <c r="Q82" s="58">
        <v>0.6</v>
      </c>
      <c r="R82" s="45"/>
    </row>
    <row r="83" spans="1:18" s="215" customFormat="1" ht="18" x14ac:dyDescent="0.25">
      <c r="A83" s="68">
        <v>77</v>
      </c>
      <c r="B83" s="123"/>
      <c r="C83" s="218" t="s">
        <v>100</v>
      </c>
      <c r="D83" s="213" t="s">
        <v>272</v>
      </c>
      <c r="E83" s="19" t="s">
        <v>421</v>
      </c>
      <c r="F83" s="37" t="s">
        <v>368</v>
      </c>
      <c r="G83" s="37" t="s">
        <v>369</v>
      </c>
      <c r="H83" s="34">
        <v>0.1045</v>
      </c>
      <c r="I83" s="29">
        <v>0.38219999999999998</v>
      </c>
      <c r="J83" s="24">
        <v>4.2534999999999998</v>
      </c>
      <c r="K83" s="38">
        <v>2</v>
      </c>
      <c r="L83" s="69">
        <f t="shared" si="5"/>
        <v>28.261957431926746</v>
      </c>
      <c r="M83" s="38">
        <v>0.58199999999999996</v>
      </c>
      <c r="N83" s="84">
        <f t="shared" si="6"/>
        <v>3.0515569796417039</v>
      </c>
      <c r="O83" s="70">
        <f t="shared" si="4"/>
        <v>14.549999999999999</v>
      </c>
      <c r="P83" s="38" t="s">
        <v>273</v>
      </c>
      <c r="Q83" s="58">
        <v>0.6</v>
      </c>
      <c r="R83" s="45"/>
    </row>
    <row r="84" spans="1:18" s="215" customFormat="1" ht="18" x14ac:dyDescent="0.25">
      <c r="A84" s="68">
        <v>78</v>
      </c>
      <c r="B84" s="123"/>
      <c r="C84" s="218" t="s">
        <v>101</v>
      </c>
      <c r="D84" s="213" t="s">
        <v>272</v>
      </c>
      <c r="E84" s="19" t="s">
        <v>421</v>
      </c>
      <c r="F84" s="37" t="s">
        <v>368</v>
      </c>
      <c r="G84" s="37" t="s">
        <v>369</v>
      </c>
      <c r="H84" s="34">
        <v>0.1045</v>
      </c>
      <c r="I84" s="29">
        <v>0.38219999999999998</v>
      </c>
      <c r="J84" s="24">
        <v>4.2534999999999998</v>
      </c>
      <c r="K84" s="38">
        <v>5</v>
      </c>
      <c r="L84" s="69">
        <f t="shared" si="5"/>
        <v>28.261957431926746</v>
      </c>
      <c r="M84" s="38">
        <v>0.58199999999999996</v>
      </c>
      <c r="N84" s="84">
        <f t="shared" si="6"/>
        <v>3.0515569796417039</v>
      </c>
      <c r="O84" s="70">
        <f t="shared" si="4"/>
        <v>14.549999999999999</v>
      </c>
      <c r="P84" s="38" t="s">
        <v>273</v>
      </c>
      <c r="Q84" s="58">
        <v>0.6</v>
      </c>
      <c r="R84" s="45"/>
    </row>
    <row r="85" spans="1:18" s="215" customFormat="1" ht="18" x14ac:dyDescent="0.25">
      <c r="A85" s="68">
        <v>79</v>
      </c>
      <c r="B85" s="123"/>
      <c r="C85" s="218" t="s">
        <v>102</v>
      </c>
      <c r="D85" s="213" t="s">
        <v>272</v>
      </c>
      <c r="E85" s="19" t="s">
        <v>422</v>
      </c>
      <c r="F85" s="37" t="s">
        <v>372</v>
      </c>
      <c r="G85" s="37" t="s">
        <v>369</v>
      </c>
      <c r="H85" s="34">
        <f>H84</f>
        <v>0.1045</v>
      </c>
      <c r="I85" s="29">
        <v>0.38219999999999998</v>
      </c>
      <c r="J85" s="24">
        <v>4.2534999999999998</v>
      </c>
      <c r="K85" s="38">
        <v>9</v>
      </c>
      <c r="L85" s="69">
        <f t="shared" si="5"/>
        <v>28.261957431926746</v>
      </c>
      <c r="M85" s="38">
        <v>0.58199999999999996</v>
      </c>
      <c r="N85" s="84">
        <f t="shared" si="6"/>
        <v>3.0515569796417039</v>
      </c>
      <c r="O85" s="70">
        <f t="shared" si="4"/>
        <v>14.549999999999999</v>
      </c>
      <c r="P85" s="38" t="s">
        <v>273</v>
      </c>
      <c r="Q85" s="58">
        <v>0.6</v>
      </c>
      <c r="R85" s="45"/>
    </row>
    <row r="86" spans="1:18" s="215" customFormat="1" ht="18" x14ac:dyDescent="0.25">
      <c r="A86" s="68">
        <v>80</v>
      </c>
      <c r="B86" s="123"/>
      <c r="C86" s="218" t="s">
        <v>103</v>
      </c>
      <c r="D86" s="213" t="s">
        <v>272</v>
      </c>
      <c r="E86" s="19" t="s">
        <v>423</v>
      </c>
      <c r="F86" s="37" t="s">
        <v>371</v>
      </c>
      <c r="G86" s="37" t="s">
        <v>373</v>
      </c>
      <c r="H86" s="34">
        <v>0.1079</v>
      </c>
      <c r="I86" s="29">
        <v>0.51200000000000001</v>
      </c>
      <c r="J86" s="24">
        <v>4.4486999999999997</v>
      </c>
      <c r="K86" s="38">
        <v>4.5</v>
      </c>
      <c r="L86" s="69">
        <f t="shared" si="5"/>
        <v>30.915452210015918</v>
      </c>
      <c r="M86" s="38">
        <v>0.81100000000000005</v>
      </c>
      <c r="N86" s="84">
        <f t="shared" si="6"/>
        <v>3.6022215367742167</v>
      </c>
      <c r="O86" s="70">
        <f t="shared" si="4"/>
        <v>20.275000000000002</v>
      </c>
      <c r="P86" s="38" t="s">
        <v>273</v>
      </c>
      <c r="Q86" s="58">
        <v>0.6</v>
      </c>
      <c r="R86" s="45"/>
    </row>
    <row r="87" spans="1:18" s="215" customFormat="1" ht="18" x14ac:dyDescent="0.25">
      <c r="A87" s="68">
        <v>81</v>
      </c>
      <c r="B87" s="123"/>
      <c r="C87" s="218" t="s">
        <v>104</v>
      </c>
      <c r="D87" s="19" t="s">
        <v>272</v>
      </c>
      <c r="E87" s="19" t="s">
        <v>423</v>
      </c>
      <c r="F87" s="37" t="s">
        <v>371</v>
      </c>
      <c r="G87" s="37" t="s">
        <v>373</v>
      </c>
      <c r="H87" s="34">
        <v>0.1079</v>
      </c>
      <c r="I87" s="29">
        <v>0.51200000000000001</v>
      </c>
      <c r="J87" s="24">
        <v>4.4486999999999997</v>
      </c>
      <c r="K87" s="38">
        <v>34.5</v>
      </c>
      <c r="L87" s="69">
        <f t="shared" si="5"/>
        <v>30.915452210015918</v>
      </c>
      <c r="M87" s="38">
        <v>0.81100000000000005</v>
      </c>
      <c r="N87" s="84">
        <f t="shared" si="6"/>
        <v>3.6022215367742167</v>
      </c>
      <c r="O87" s="70">
        <f t="shared" si="4"/>
        <v>20.275000000000002</v>
      </c>
      <c r="P87" s="38" t="s">
        <v>273</v>
      </c>
      <c r="Q87" s="58">
        <v>0.6</v>
      </c>
      <c r="R87" s="45"/>
    </row>
    <row r="88" spans="1:18" s="215" customFormat="1" ht="18" x14ac:dyDescent="0.25">
      <c r="A88" s="68">
        <v>82</v>
      </c>
      <c r="B88" s="123"/>
      <c r="C88" s="218" t="s">
        <v>105</v>
      </c>
      <c r="D88" s="213" t="s">
        <v>272</v>
      </c>
      <c r="E88" s="19" t="s">
        <v>423</v>
      </c>
      <c r="F88" s="37" t="s">
        <v>371</v>
      </c>
      <c r="G88" s="37" t="s">
        <v>373</v>
      </c>
      <c r="H88" s="34">
        <v>0.1079</v>
      </c>
      <c r="I88" s="29">
        <v>0.51200000000000001</v>
      </c>
      <c r="J88" s="24">
        <v>4.4486999999999997</v>
      </c>
      <c r="K88" s="38">
        <v>47.5</v>
      </c>
      <c r="L88" s="69">
        <f t="shared" si="5"/>
        <v>30.915452210015918</v>
      </c>
      <c r="M88" s="38">
        <v>0.81100000000000005</v>
      </c>
      <c r="N88" s="84">
        <f t="shared" si="6"/>
        <v>3.6022215367742167</v>
      </c>
      <c r="O88" s="70">
        <f t="shared" si="4"/>
        <v>20.275000000000002</v>
      </c>
      <c r="P88" s="38" t="s">
        <v>273</v>
      </c>
      <c r="Q88" s="58">
        <v>0.5</v>
      </c>
      <c r="R88" s="45"/>
    </row>
    <row r="89" spans="1:18" s="215" customFormat="1" ht="18" x14ac:dyDescent="0.25">
      <c r="A89" s="68">
        <v>83</v>
      </c>
      <c r="B89" s="123"/>
      <c r="C89" s="224" t="s">
        <v>106</v>
      </c>
      <c r="D89" s="213" t="s">
        <v>272</v>
      </c>
      <c r="E89" s="19" t="s">
        <v>423</v>
      </c>
      <c r="F89" s="37" t="s">
        <v>371</v>
      </c>
      <c r="G89" s="37" t="s">
        <v>373</v>
      </c>
      <c r="H89" s="34">
        <v>0.1079</v>
      </c>
      <c r="I89" s="29">
        <v>0.51200000000000001</v>
      </c>
      <c r="J89" s="24">
        <v>4.4486999999999997</v>
      </c>
      <c r="K89" s="38">
        <v>54.5</v>
      </c>
      <c r="L89" s="69">
        <f t="shared" si="5"/>
        <v>30.915452210015918</v>
      </c>
      <c r="M89" s="38">
        <v>0.81100000000000005</v>
      </c>
      <c r="N89" s="84">
        <f t="shared" si="6"/>
        <v>3.6022215367742167</v>
      </c>
      <c r="O89" s="70">
        <f t="shared" si="4"/>
        <v>20.275000000000002</v>
      </c>
      <c r="P89" s="38" t="s">
        <v>273</v>
      </c>
      <c r="Q89" s="58">
        <v>0.5</v>
      </c>
      <c r="R89" s="45"/>
    </row>
    <row r="90" spans="1:18" s="215" customFormat="1" ht="18" x14ac:dyDescent="0.25">
      <c r="A90" s="68">
        <v>84</v>
      </c>
      <c r="B90" s="123"/>
      <c r="C90" s="218" t="s">
        <v>107</v>
      </c>
      <c r="D90" s="19" t="s">
        <v>272</v>
      </c>
      <c r="E90" s="19" t="s">
        <v>424</v>
      </c>
      <c r="F90" s="37" t="s">
        <v>371</v>
      </c>
      <c r="G90" s="37" t="s">
        <v>374</v>
      </c>
      <c r="H90" s="34">
        <v>0.1079</v>
      </c>
      <c r="I90" s="29">
        <v>0.51200000000000001</v>
      </c>
      <c r="J90" s="24">
        <v>4.4486999999999997</v>
      </c>
      <c r="K90" s="38">
        <v>58.5</v>
      </c>
      <c r="L90" s="69">
        <f t="shared" ref="L90:L99" si="7">9.81*(J90^2)/(2*3.14)</f>
        <v>30.915452210015918</v>
      </c>
      <c r="M90" s="38">
        <v>0.81100000000000005</v>
      </c>
      <c r="N90" s="84">
        <f t="shared" si="6"/>
        <v>3.6022215367742167</v>
      </c>
      <c r="O90" s="70">
        <f t="shared" si="4"/>
        <v>20.275000000000002</v>
      </c>
      <c r="P90" s="38" t="s">
        <v>273</v>
      </c>
      <c r="Q90" s="58">
        <v>0.5</v>
      </c>
      <c r="R90" s="45"/>
    </row>
    <row r="91" spans="1:18" s="215" customFormat="1" ht="18" x14ac:dyDescent="0.25">
      <c r="A91" s="68">
        <v>85</v>
      </c>
      <c r="B91" s="123"/>
      <c r="C91" s="218" t="s">
        <v>108</v>
      </c>
      <c r="D91" s="213" t="s">
        <v>272</v>
      </c>
      <c r="E91" s="19" t="s">
        <v>424</v>
      </c>
      <c r="F91" s="37" t="s">
        <v>371</v>
      </c>
      <c r="G91" s="37" t="s">
        <v>374</v>
      </c>
      <c r="H91" s="34">
        <v>0.1079</v>
      </c>
      <c r="I91" s="29">
        <v>0.51200000000000001</v>
      </c>
      <c r="J91" s="24">
        <v>4.4486999999999997</v>
      </c>
      <c r="K91" s="38">
        <v>69.5</v>
      </c>
      <c r="L91" s="69">
        <f t="shared" si="7"/>
        <v>30.915452210015918</v>
      </c>
      <c r="M91" s="38">
        <v>0.81100000000000005</v>
      </c>
      <c r="N91" s="84">
        <f t="shared" si="6"/>
        <v>3.6022215367742167</v>
      </c>
      <c r="O91" s="70">
        <f t="shared" si="4"/>
        <v>20.275000000000002</v>
      </c>
      <c r="P91" s="38" t="s">
        <v>273</v>
      </c>
      <c r="Q91" s="58">
        <v>0.5</v>
      </c>
      <c r="R91" s="45"/>
    </row>
    <row r="92" spans="1:18" s="215" customFormat="1" ht="18" x14ac:dyDescent="0.25">
      <c r="A92" s="68">
        <v>86</v>
      </c>
      <c r="B92" s="123"/>
      <c r="C92" s="218" t="s">
        <v>109</v>
      </c>
      <c r="D92" s="19" t="s">
        <v>272</v>
      </c>
      <c r="E92" s="19" t="s">
        <v>425</v>
      </c>
      <c r="F92" s="37" t="s">
        <v>376</v>
      </c>
      <c r="G92" s="37" t="s">
        <v>375</v>
      </c>
      <c r="H92" s="34">
        <v>0.1079</v>
      </c>
      <c r="I92" s="29">
        <v>0.51200000000000001</v>
      </c>
      <c r="J92" s="24">
        <v>4.4486999999999997</v>
      </c>
      <c r="K92" s="38">
        <v>47.5</v>
      </c>
      <c r="L92" s="69">
        <f t="shared" si="7"/>
        <v>30.915452210015918</v>
      </c>
      <c r="M92" s="38">
        <v>0.81100000000000005</v>
      </c>
      <c r="N92" s="84">
        <f t="shared" si="6"/>
        <v>3.6022215367742167</v>
      </c>
      <c r="O92" s="70">
        <f t="shared" si="4"/>
        <v>20.275000000000002</v>
      </c>
      <c r="P92" s="38" t="s">
        <v>273</v>
      </c>
      <c r="Q92" s="58">
        <v>0.5</v>
      </c>
      <c r="R92" s="45"/>
    </row>
    <row r="93" spans="1:18" s="215" customFormat="1" ht="18" x14ac:dyDescent="0.25">
      <c r="A93" s="68">
        <v>87</v>
      </c>
      <c r="B93" s="123"/>
      <c r="C93" s="218" t="s">
        <v>110</v>
      </c>
      <c r="D93" s="19" t="s">
        <v>272</v>
      </c>
      <c r="E93" s="19" t="s">
        <v>426</v>
      </c>
      <c r="F93" s="37" t="s">
        <v>371</v>
      </c>
      <c r="G93" s="37" t="s">
        <v>375</v>
      </c>
      <c r="H93" s="34">
        <v>0.1079</v>
      </c>
      <c r="I93" s="29">
        <v>0.51200000000000001</v>
      </c>
      <c r="J93" s="24">
        <v>4.4486999999999997</v>
      </c>
      <c r="K93" s="38">
        <v>59.5</v>
      </c>
      <c r="L93" s="69">
        <f t="shared" si="7"/>
        <v>30.915452210015918</v>
      </c>
      <c r="M93" s="38">
        <v>0.81100000000000005</v>
      </c>
      <c r="N93" s="84">
        <f t="shared" si="6"/>
        <v>3.6022215367742167</v>
      </c>
      <c r="O93" s="70">
        <f t="shared" si="4"/>
        <v>20.275000000000002</v>
      </c>
      <c r="P93" s="38" t="s">
        <v>273</v>
      </c>
      <c r="Q93" s="58">
        <v>0.5</v>
      </c>
      <c r="R93" s="45"/>
    </row>
    <row r="94" spans="1:18" s="215" customFormat="1" ht="18" x14ac:dyDescent="0.25">
      <c r="A94" s="68">
        <v>88</v>
      </c>
      <c r="B94" s="123"/>
      <c r="C94" s="218" t="s">
        <v>113</v>
      </c>
      <c r="D94" s="213" t="s">
        <v>272</v>
      </c>
      <c r="E94" s="19" t="s">
        <v>425</v>
      </c>
      <c r="F94" s="37" t="s">
        <v>371</v>
      </c>
      <c r="G94" s="37" t="s">
        <v>375</v>
      </c>
      <c r="H94" s="34">
        <v>0.1079</v>
      </c>
      <c r="I94" s="29">
        <v>0.51200000000000001</v>
      </c>
      <c r="J94" s="24">
        <v>4.4486999999999997</v>
      </c>
      <c r="K94" s="38">
        <v>59.5</v>
      </c>
      <c r="L94" s="69">
        <f t="shared" si="7"/>
        <v>30.915452210015918</v>
      </c>
      <c r="M94" s="38">
        <v>0.81100000000000005</v>
      </c>
      <c r="N94" s="84">
        <f t="shared" si="6"/>
        <v>3.6022215367742167</v>
      </c>
      <c r="O94" s="70">
        <f t="shared" si="4"/>
        <v>20.275000000000002</v>
      </c>
      <c r="P94" s="38" t="s">
        <v>273</v>
      </c>
      <c r="Q94" s="58">
        <v>0.5</v>
      </c>
      <c r="R94" s="45"/>
    </row>
    <row r="95" spans="1:18" s="215" customFormat="1" ht="18" x14ac:dyDescent="0.25">
      <c r="A95" s="68">
        <v>89</v>
      </c>
      <c r="B95" s="123"/>
      <c r="C95" s="218" t="s">
        <v>114</v>
      </c>
      <c r="D95" s="19" t="s">
        <v>272</v>
      </c>
      <c r="E95" s="19" t="s">
        <v>425</v>
      </c>
      <c r="F95" s="37" t="s">
        <v>371</v>
      </c>
      <c r="G95" s="37" t="s">
        <v>375</v>
      </c>
      <c r="H95" s="34">
        <v>0.1079</v>
      </c>
      <c r="I95" s="29">
        <v>0.51200000000000001</v>
      </c>
      <c r="J95" s="24">
        <v>4.4486999999999997</v>
      </c>
      <c r="K95" s="38">
        <v>51.5</v>
      </c>
      <c r="L95" s="69">
        <f t="shared" si="7"/>
        <v>30.915452210015918</v>
      </c>
      <c r="M95" s="38">
        <v>0.81100000000000005</v>
      </c>
      <c r="N95" s="84">
        <f t="shared" si="6"/>
        <v>3.6022215367742167</v>
      </c>
      <c r="O95" s="70">
        <f t="shared" si="4"/>
        <v>20.275000000000002</v>
      </c>
      <c r="P95" s="38" t="s">
        <v>273</v>
      </c>
      <c r="Q95" s="58">
        <v>0.5</v>
      </c>
      <c r="R95" s="45"/>
    </row>
    <row r="96" spans="1:18" s="215" customFormat="1" ht="18" x14ac:dyDescent="0.25">
      <c r="A96" s="68">
        <v>90</v>
      </c>
      <c r="B96" s="123"/>
      <c r="C96" s="218" t="s">
        <v>115</v>
      </c>
      <c r="D96" s="213" t="s">
        <v>272</v>
      </c>
      <c r="E96" s="19" t="s">
        <v>425</v>
      </c>
      <c r="F96" s="37" t="s">
        <v>371</v>
      </c>
      <c r="G96" s="37" t="s">
        <v>375</v>
      </c>
      <c r="H96" s="34">
        <v>0.1079</v>
      </c>
      <c r="I96" s="29">
        <v>0.51200000000000001</v>
      </c>
      <c r="J96" s="24">
        <v>4.4486999999999997</v>
      </c>
      <c r="K96" s="38">
        <v>53.5</v>
      </c>
      <c r="L96" s="69">
        <f t="shared" si="7"/>
        <v>30.915452210015918</v>
      </c>
      <c r="M96" s="38">
        <v>0.81100000000000005</v>
      </c>
      <c r="N96" s="84">
        <f t="shared" si="6"/>
        <v>3.6022215367742167</v>
      </c>
      <c r="O96" s="70">
        <f t="shared" si="4"/>
        <v>20.275000000000002</v>
      </c>
      <c r="P96" s="38" t="s">
        <v>273</v>
      </c>
      <c r="Q96" s="58">
        <v>0.5</v>
      </c>
      <c r="R96" s="45"/>
    </row>
    <row r="97" spans="1:18" s="215" customFormat="1" ht="18" x14ac:dyDescent="0.25">
      <c r="A97" s="68">
        <v>91</v>
      </c>
      <c r="B97" s="123"/>
      <c r="C97" s="218" t="s">
        <v>116</v>
      </c>
      <c r="D97" s="213" t="s">
        <v>272</v>
      </c>
      <c r="E97" s="19" t="s">
        <v>425</v>
      </c>
      <c r="F97" s="37" t="s">
        <v>371</v>
      </c>
      <c r="G97" s="37" t="s">
        <v>375</v>
      </c>
      <c r="H97" s="34">
        <v>0.1079</v>
      </c>
      <c r="I97" s="29">
        <v>0.51200000000000001</v>
      </c>
      <c r="J97" s="24">
        <v>4.4486999999999997</v>
      </c>
      <c r="K97" s="38">
        <v>46.5</v>
      </c>
      <c r="L97" s="69">
        <f t="shared" si="7"/>
        <v>30.915452210015918</v>
      </c>
      <c r="M97" s="38">
        <v>0.81100000000000005</v>
      </c>
      <c r="N97" s="84">
        <f t="shared" si="6"/>
        <v>3.6022215367742167</v>
      </c>
      <c r="O97" s="70">
        <f t="shared" si="4"/>
        <v>20.275000000000002</v>
      </c>
      <c r="P97" s="38" t="s">
        <v>273</v>
      </c>
      <c r="Q97" s="58">
        <v>0.5</v>
      </c>
      <c r="R97" s="45"/>
    </row>
    <row r="98" spans="1:18" s="215" customFormat="1" ht="18" x14ac:dyDescent="0.25">
      <c r="A98" s="68">
        <v>92</v>
      </c>
      <c r="B98" s="123"/>
      <c r="C98" s="224" t="s">
        <v>117</v>
      </c>
      <c r="D98" s="213" t="s">
        <v>272</v>
      </c>
      <c r="E98" s="19" t="s">
        <v>427</v>
      </c>
      <c r="F98" s="37" t="s">
        <v>378</v>
      </c>
      <c r="G98" s="37" t="s">
        <v>377</v>
      </c>
      <c r="H98" s="34">
        <v>0.19500000000000001</v>
      </c>
      <c r="I98" s="29">
        <v>0.16259999999999999</v>
      </c>
      <c r="J98" s="24">
        <v>4.9866000000000001</v>
      </c>
      <c r="K98" s="38">
        <v>47.5</v>
      </c>
      <c r="L98" s="69">
        <f t="shared" si="7"/>
        <v>38.843506605668793</v>
      </c>
      <c r="M98" s="38">
        <v>0.3775</v>
      </c>
      <c r="N98" s="84">
        <f t="shared" si="6"/>
        <v>2.4576411454889016</v>
      </c>
      <c r="O98" s="70">
        <f t="shared" si="4"/>
        <v>9.4375</v>
      </c>
      <c r="P98" s="38" t="s">
        <v>273</v>
      </c>
      <c r="Q98" s="58">
        <v>0.5</v>
      </c>
      <c r="R98" s="45"/>
    </row>
    <row r="99" spans="1:18" s="215" customFormat="1" ht="18.75" thickBot="1" x14ac:dyDescent="0.3">
      <c r="A99" s="71">
        <v>93</v>
      </c>
      <c r="B99" s="130"/>
      <c r="C99" s="227" t="s">
        <v>118</v>
      </c>
      <c r="D99" s="49" t="s">
        <v>272</v>
      </c>
      <c r="E99" s="49" t="s">
        <v>428</v>
      </c>
      <c r="F99" s="59" t="s">
        <v>380</v>
      </c>
      <c r="G99" s="59" t="s">
        <v>379</v>
      </c>
      <c r="H99" s="72">
        <v>0.1893</v>
      </c>
      <c r="I99" s="73">
        <v>0.37909999999999999</v>
      </c>
      <c r="J99" s="74">
        <v>4.7530000000000001</v>
      </c>
      <c r="K99" s="47">
        <v>53.5</v>
      </c>
      <c r="L99" s="75">
        <f t="shared" si="7"/>
        <v>35.28945832643312</v>
      </c>
      <c r="M99" s="47">
        <v>0.62839999999999996</v>
      </c>
      <c r="N99" s="87">
        <f t="shared" si="6"/>
        <v>3.170867389217026</v>
      </c>
      <c r="O99" s="76">
        <f t="shared" si="4"/>
        <v>15.709999999999999</v>
      </c>
      <c r="P99" s="47" t="s">
        <v>273</v>
      </c>
      <c r="Q99" s="66">
        <v>0.5</v>
      </c>
      <c r="R99" s="45"/>
    </row>
    <row r="100" spans="1:18" x14ac:dyDescent="0.25">
      <c r="A100" s="207"/>
      <c r="B100" s="1"/>
      <c r="C100" s="1"/>
      <c r="D100" s="207"/>
      <c r="E100" s="207"/>
      <c r="F100" s="207"/>
      <c r="G100" s="208"/>
      <c r="H100" s="209"/>
      <c r="I100" s="210"/>
      <c r="K100" s="209"/>
      <c r="P100" s="209"/>
    </row>
  </sheetData>
  <mergeCells count="20">
    <mergeCell ref="A1:Q2"/>
    <mergeCell ref="G4:G5"/>
    <mergeCell ref="E4:E5"/>
    <mergeCell ref="F4:F5"/>
    <mergeCell ref="A4:A5"/>
    <mergeCell ref="B4:B5"/>
    <mergeCell ref="C4:C5"/>
    <mergeCell ref="A3:C3"/>
    <mergeCell ref="Q3:Q4"/>
    <mergeCell ref="M3:O3"/>
    <mergeCell ref="B66:B67"/>
    <mergeCell ref="B68:B99"/>
    <mergeCell ref="P3:P4"/>
    <mergeCell ref="H3:L3"/>
    <mergeCell ref="D3:G3"/>
    <mergeCell ref="B7:B12"/>
    <mergeCell ref="B14:B18"/>
    <mergeCell ref="B19:B39"/>
    <mergeCell ref="B40:B65"/>
    <mergeCell ref="D4:D5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6"/>
  <sheetViews>
    <sheetView zoomScale="70" zoomScaleNormal="70" zoomScaleSheetLayoutView="76" zoomScalePageLayoutView="70" workbookViewId="0">
      <pane ySplit="1935" activePane="bottomLeft"/>
      <selection pane="bottomLeft" activeCell="O10" sqref="O10"/>
    </sheetView>
  </sheetViews>
  <sheetFormatPr baseColWidth="10" defaultColWidth="9.140625" defaultRowHeight="15" x14ac:dyDescent="0.25"/>
  <cols>
    <col min="1" max="1" width="11.140625" style="20" bestFit="1" customWidth="1"/>
    <col min="2" max="2" width="9.7109375" style="20" bestFit="1" customWidth="1"/>
    <col min="3" max="3" width="58.7109375" style="20" bestFit="1" customWidth="1"/>
    <col min="4" max="4" width="20.7109375" style="20" bestFit="1" customWidth="1"/>
    <col min="5" max="5" width="15.28515625" style="20" bestFit="1" customWidth="1"/>
    <col min="6" max="6" width="11.7109375" style="20" bestFit="1" customWidth="1"/>
    <col min="7" max="7" width="14.85546875" style="20" bestFit="1" customWidth="1"/>
    <col min="8" max="8" width="20.140625" style="20" bestFit="1" customWidth="1"/>
    <col min="9" max="9" width="15.28515625" style="20" bestFit="1" customWidth="1"/>
    <col min="10" max="10" width="12.140625" style="20" bestFit="1" customWidth="1"/>
    <col min="11" max="11" width="11.5703125" style="20" bestFit="1" customWidth="1"/>
    <col min="12" max="12" width="20.5703125" style="20" bestFit="1" customWidth="1"/>
    <col min="13" max="13" width="13" style="20" bestFit="1" customWidth="1"/>
    <col min="14" max="14" width="12.42578125" style="20" bestFit="1" customWidth="1"/>
    <col min="15" max="16384" width="9.140625" style="20"/>
  </cols>
  <sheetData>
    <row r="1" spans="1:17" s="229" customFormat="1" x14ac:dyDescent="0.25">
      <c r="A1" s="166" t="s">
        <v>529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228"/>
      <c r="P1" s="228"/>
      <c r="Q1" s="228"/>
    </row>
    <row r="2" spans="1:17" ht="15.75" thickBo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"/>
      <c r="P2" s="1"/>
      <c r="Q2" s="1"/>
    </row>
    <row r="3" spans="1:17" s="176" customFormat="1" ht="31.5" customHeight="1" thickBot="1" x14ac:dyDescent="0.3">
      <c r="A3" s="230" t="s">
        <v>356</v>
      </c>
      <c r="B3" s="230"/>
      <c r="C3" s="230"/>
      <c r="D3" s="230"/>
      <c r="E3" s="230" t="s">
        <v>508</v>
      </c>
      <c r="F3" s="230"/>
      <c r="G3" s="230"/>
      <c r="H3" s="230"/>
      <c r="I3" s="230" t="s">
        <v>509</v>
      </c>
      <c r="J3" s="230"/>
      <c r="K3" s="230"/>
      <c r="L3" s="230"/>
      <c r="M3" s="230" t="s">
        <v>512</v>
      </c>
      <c r="N3" s="230"/>
      <c r="O3" s="231"/>
      <c r="P3" s="231"/>
      <c r="Q3" s="231"/>
    </row>
    <row r="4" spans="1:17" s="176" customFormat="1" x14ac:dyDescent="0.25">
      <c r="A4" s="232" t="s">
        <v>520</v>
      </c>
      <c r="B4" s="140" t="s">
        <v>0</v>
      </c>
      <c r="C4" s="140" t="s">
        <v>1</v>
      </c>
      <c r="D4" s="142" t="s">
        <v>3</v>
      </c>
      <c r="E4" s="233" t="s">
        <v>505</v>
      </c>
      <c r="F4" s="233" t="s">
        <v>506</v>
      </c>
      <c r="G4" s="233" t="s">
        <v>507</v>
      </c>
      <c r="H4" s="138" t="s">
        <v>345</v>
      </c>
      <c r="I4" s="233" t="s">
        <v>505</v>
      </c>
      <c r="J4" s="234" t="s">
        <v>513</v>
      </c>
      <c r="K4" s="233" t="s">
        <v>507</v>
      </c>
      <c r="L4" s="138" t="s">
        <v>346</v>
      </c>
      <c r="M4" s="233" t="s">
        <v>510</v>
      </c>
      <c r="N4" s="235" t="s">
        <v>511</v>
      </c>
      <c r="O4" s="236"/>
      <c r="P4" s="236"/>
      <c r="Q4" s="236"/>
    </row>
    <row r="5" spans="1:17" s="176" customFormat="1" ht="16.5" x14ac:dyDescent="0.3">
      <c r="A5" s="237"/>
      <c r="B5" s="141"/>
      <c r="C5" s="141"/>
      <c r="D5" s="143"/>
      <c r="E5" s="97" t="s">
        <v>514</v>
      </c>
      <c r="F5" s="97" t="s">
        <v>515</v>
      </c>
      <c r="G5" s="97" t="s">
        <v>516</v>
      </c>
      <c r="H5" s="139"/>
      <c r="I5" s="97" t="s">
        <v>517</v>
      </c>
      <c r="J5" s="97" t="s">
        <v>518</v>
      </c>
      <c r="K5" s="97" t="s">
        <v>519</v>
      </c>
      <c r="L5" s="139"/>
      <c r="M5" s="238" t="s">
        <v>348</v>
      </c>
      <c r="N5" s="239" t="s">
        <v>349</v>
      </c>
      <c r="O5" s="236"/>
      <c r="P5" s="236"/>
      <c r="Q5" s="236"/>
    </row>
    <row r="6" spans="1:17" s="176" customFormat="1" x14ac:dyDescent="0.25">
      <c r="A6" s="237"/>
      <c r="B6" s="141"/>
      <c r="C6" s="141"/>
      <c r="D6" s="144"/>
      <c r="E6" s="97" t="s">
        <v>8</v>
      </c>
      <c r="F6" s="97" t="s">
        <v>8</v>
      </c>
      <c r="G6" s="97" t="s">
        <v>8</v>
      </c>
      <c r="H6" s="97" t="s">
        <v>347</v>
      </c>
      <c r="I6" s="97" t="s">
        <v>8</v>
      </c>
      <c r="J6" s="97" t="s">
        <v>8</v>
      </c>
      <c r="K6" s="97" t="s">
        <v>8</v>
      </c>
      <c r="L6" s="97" t="s">
        <v>347</v>
      </c>
      <c r="M6" s="238" t="s">
        <v>8</v>
      </c>
      <c r="N6" s="239" t="s">
        <v>8</v>
      </c>
      <c r="O6" s="236"/>
      <c r="P6" s="236"/>
      <c r="Q6" s="236"/>
    </row>
    <row r="7" spans="1:17" ht="15.75" thickBot="1" x14ac:dyDescent="0.3">
      <c r="A7" s="191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3">
        <v>14</v>
      </c>
      <c r="O7" s="240"/>
      <c r="P7" s="240"/>
      <c r="Q7" s="240"/>
    </row>
    <row r="8" spans="1:17" x14ac:dyDescent="0.25">
      <c r="A8" s="241">
        <v>1</v>
      </c>
      <c r="B8" s="242" t="s">
        <v>9</v>
      </c>
      <c r="C8" s="44" t="s">
        <v>10</v>
      </c>
      <c r="D8" s="50">
        <v>1</v>
      </c>
      <c r="E8" s="243"/>
      <c r="F8" s="244"/>
      <c r="G8" s="243">
        <v>99.08</v>
      </c>
      <c r="H8" s="245">
        <v>40280</v>
      </c>
      <c r="I8" s="243"/>
      <c r="J8" s="243"/>
      <c r="K8" s="243">
        <v>52.48</v>
      </c>
      <c r="L8" s="246">
        <v>40564</v>
      </c>
      <c r="M8" s="244"/>
      <c r="N8" s="247">
        <v>75.78</v>
      </c>
    </row>
    <row r="9" spans="1:17" x14ac:dyDescent="0.25">
      <c r="A9" s="248">
        <v>2</v>
      </c>
      <c r="B9" s="242"/>
      <c r="C9" s="3" t="s">
        <v>10</v>
      </c>
      <c r="D9" s="2">
        <v>1</v>
      </c>
      <c r="E9" s="249"/>
      <c r="F9" s="250"/>
      <c r="G9" s="249">
        <v>104.65</v>
      </c>
      <c r="H9" s="251">
        <v>41079</v>
      </c>
      <c r="I9" s="249"/>
      <c r="J9" s="249"/>
      <c r="K9" s="249">
        <v>92.63</v>
      </c>
      <c r="L9" s="252">
        <v>40789</v>
      </c>
      <c r="M9" s="250"/>
      <c r="N9" s="253">
        <v>98.64</v>
      </c>
    </row>
    <row r="10" spans="1:17" x14ac:dyDescent="0.25">
      <c r="A10" s="248">
        <v>3</v>
      </c>
      <c r="B10" s="242"/>
      <c r="C10" s="3" t="s">
        <v>11</v>
      </c>
      <c r="D10" s="2">
        <v>2</v>
      </c>
      <c r="E10" s="249"/>
      <c r="F10" s="250"/>
      <c r="G10" s="249">
        <v>28.114999999999998</v>
      </c>
      <c r="H10" s="251">
        <v>40229</v>
      </c>
      <c r="I10" s="249">
        <v>130.69999999999999</v>
      </c>
      <c r="J10" s="249">
        <v>77.300000000000011</v>
      </c>
      <c r="K10" s="249"/>
      <c r="L10" s="252">
        <v>41079</v>
      </c>
      <c r="M10" s="285">
        <v>38.650000000000006</v>
      </c>
      <c r="N10" s="284">
        <v>14.057499999999999</v>
      </c>
      <c r="O10" s="286" t="s">
        <v>564</v>
      </c>
    </row>
    <row r="11" spans="1:17" x14ac:dyDescent="0.25">
      <c r="A11" s="248">
        <v>4</v>
      </c>
      <c r="B11" s="242"/>
      <c r="C11" s="3" t="s">
        <v>13</v>
      </c>
      <c r="D11" s="2">
        <v>2</v>
      </c>
      <c r="E11" s="249"/>
      <c r="F11" s="250"/>
      <c r="G11" s="249">
        <v>90</v>
      </c>
      <c r="H11" s="251">
        <v>40852</v>
      </c>
      <c r="I11" s="249"/>
      <c r="J11" s="249"/>
      <c r="K11" s="249">
        <v>41.910000000000004</v>
      </c>
      <c r="L11" s="252">
        <v>41079</v>
      </c>
      <c r="M11" s="250"/>
      <c r="N11" s="253">
        <v>65.954999999999998</v>
      </c>
    </row>
    <row r="12" spans="1:17" x14ac:dyDescent="0.25">
      <c r="A12" s="248">
        <v>5</v>
      </c>
      <c r="B12" s="242"/>
      <c r="C12" s="6" t="s">
        <v>14</v>
      </c>
      <c r="D12" s="2">
        <v>7</v>
      </c>
      <c r="E12" s="249">
        <v>149.82571428571427</v>
      </c>
      <c r="F12" s="250">
        <v>107.3171428571429</v>
      </c>
      <c r="G12" s="249"/>
      <c r="H12" s="251">
        <v>40852</v>
      </c>
      <c r="I12" s="249">
        <v>183.44571428571427</v>
      </c>
      <c r="J12" s="249">
        <v>73.697142857142893</v>
      </c>
      <c r="K12" s="249"/>
      <c r="L12" s="252">
        <v>41079</v>
      </c>
      <c r="M12" s="250">
        <v>90.507142857142895</v>
      </c>
      <c r="N12" s="253"/>
    </row>
    <row r="13" spans="1:17" x14ac:dyDescent="0.25">
      <c r="A13" s="248">
        <v>6</v>
      </c>
      <c r="B13" s="254"/>
      <c r="C13" s="39" t="s">
        <v>16</v>
      </c>
      <c r="D13" s="2">
        <v>3</v>
      </c>
      <c r="E13" s="249">
        <v>164.85999999999999</v>
      </c>
      <c r="F13" s="250">
        <v>35.140000000000015</v>
      </c>
      <c r="G13" s="249"/>
      <c r="H13" s="251">
        <v>40789</v>
      </c>
      <c r="I13" s="249">
        <v>85.946666666666673</v>
      </c>
      <c r="J13" s="249">
        <v>114.05333333333333</v>
      </c>
      <c r="K13" s="249"/>
      <c r="L13" s="252">
        <v>41079</v>
      </c>
      <c r="M13" s="250">
        <v>74.596666666666664</v>
      </c>
      <c r="N13" s="253"/>
    </row>
    <row r="14" spans="1:17" x14ac:dyDescent="0.25">
      <c r="A14" s="248">
        <v>7</v>
      </c>
      <c r="B14" s="255" t="s">
        <v>18</v>
      </c>
      <c r="C14" s="39" t="s">
        <v>19</v>
      </c>
      <c r="D14" s="2">
        <v>9</v>
      </c>
      <c r="E14" s="200"/>
      <c r="F14" s="250"/>
      <c r="G14" s="200">
        <v>34.629999999999995</v>
      </c>
      <c r="H14" s="251">
        <v>40377</v>
      </c>
      <c r="I14" s="256"/>
      <c r="J14" s="249"/>
      <c r="K14" s="200">
        <v>38.049999999999997</v>
      </c>
      <c r="L14" s="252">
        <v>40723</v>
      </c>
      <c r="M14" s="250"/>
      <c r="N14" s="253">
        <v>36.339999999999996</v>
      </c>
    </row>
    <row r="15" spans="1:17" x14ac:dyDescent="0.25">
      <c r="A15" s="248" t="s">
        <v>337</v>
      </c>
      <c r="B15" s="257"/>
      <c r="C15" s="39"/>
      <c r="D15" s="2">
        <v>2</v>
      </c>
      <c r="E15" s="200">
        <v>53.614999999999995</v>
      </c>
      <c r="F15" s="250">
        <v>57.748636363636365</v>
      </c>
      <c r="G15" s="200"/>
      <c r="H15" s="251">
        <v>40377</v>
      </c>
      <c r="I15" s="200">
        <v>45.09</v>
      </c>
      <c r="J15" s="249">
        <v>66.273636363636356</v>
      </c>
      <c r="K15" s="200"/>
      <c r="L15" s="252">
        <v>40723</v>
      </c>
      <c r="M15" s="250">
        <v>62.011136363636361</v>
      </c>
      <c r="N15" s="253"/>
    </row>
    <row r="16" spans="1:17" x14ac:dyDescent="0.25">
      <c r="A16" s="248">
        <v>8</v>
      </c>
      <c r="B16" s="255" t="s">
        <v>21</v>
      </c>
      <c r="C16" s="39" t="s">
        <v>22</v>
      </c>
      <c r="D16" s="2">
        <v>8</v>
      </c>
      <c r="E16" s="200">
        <v>150.06375</v>
      </c>
      <c r="F16" s="250">
        <v>124.93625</v>
      </c>
      <c r="G16" s="256"/>
      <c r="H16" s="251">
        <v>39083</v>
      </c>
      <c r="I16" s="200">
        <v>177.72749999999999</v>
      </c>
      <c r="J16" s="249">
        <v>97.272500000000008</v>
      </c>
      <c r="K16" s="256"/>
      <c r="L16" s="252">
        <v>38899</v>
      </c>
      <c r="M16" s="250">
        <v>111.104375</v>
      </c>
      <c r="N16" s="253"/>
    </row>
    <row r="17" spans="1:15" x14ac:dyDescent="0.25">
      <c r="A17" s="248" t="s">
        <v>338</v>
      </c>
      <c r="B17" s="258"/>
      <c r="C17" s="39"/>
      <c r="D17" s="2">
        <v>1</v>
      </c>
      <c r="E17" s="200"/>
      <c r="F17" s="250"/>
      <c r="G17" s="200">
        <v>166.16</v>
      </c>
      <c r="H17" s="251">
        <v>39083</v>
      </c>
      <c r="I17" s="200"/>
      <c r="J17" s="249"/>
      <c r="K17" s="200">
        <v>110.87</v>
      </c>
      <c r="L17" s="252">
        <v>38899</v>
      </c>
      <c r="M17" s="250"/>
      <c r="N17" s="253">
        <v>138.51499999999999</v>
      </c>
    </row>
    <row r="18" spans="1:15" x14ac:dyDescent="0.25">
      <c r="A18" s="248">
        <v>9</v>
      </c>
      <c r="B18" s="258"/>
      <c r="C18" s="3" t="s">
        <v>24</v>
      </c>
      <c r="D18" s="2">
        <v>7</v>
      </c>
      <c r="E18" s="256"/>
      <c r="F18" s="250"/>
      <c r="G18" s="249">
        <v>89.824285714285708</v>
      </c>
      <c r="H18" s="251">
        <v>41431</v>
      </c>
      <c r="I18" s="249">
        <v>55.4</v>
      </c>
      <c r="J18" s="249">
        <v>15.100000000000001</v>
      </c>
      <c r="K18" s="249"/>
      <c r="L18" s="252">
        <v>39216</v>
      </c>
      <c r="M18" s="285">
        <v>7.5500000000000007</v>
      </c>
      <c r="N18" s="284">
        <v>44.912142857142854</v>
      </c>
    </row>
    <row r="19" spans="1:15" x14ac:dyDescent="0.25">
      <c r="A19" s="248" t="s">
        <v>339</v>
      </c>
      <c r="B19" s="258"/>
      <c r="C19" s="3"/>
      <c r="D19" s="2">
        <v>1</v>
      </c>
      <c r="E19" s="249">
        <v>54.76</v>
      </c>
      <c r="F19" s="250">
        <v>15.740000000000002</v>
      </c>
      <c r="G19" s="249"/>
      <c r="H19" s="251">
        <v>41431</v>
      </c>
      <c r="I19" s="249">
        <v>112.17</v>
      </c>
      <c r="J19" s="249">
        <v>-41.67</v>
      </c>
      <c r="K19" s="249"/>
      <c r="L19" s="252">
        <v>39216</v>
      </c>
      <c r="M19" s="250">
        <v>-12.965</v>
      </c>
      <c r="N19" s="253"/>
    </row>
    <row r="20" spans="1:15" x14ac:dyDescent="0.25">
      <c r="A20" s="248">
        <v>10</v>
      </c>
      <c r="B20" s="258"/>
      <c r="C20" s="7" t="s">
        <v>26</v>
      </c>
      <c r="D20" s="259">
        <v>1</v>
      </c>
      <c r="E20" s="197"/>
      <c r="F20" s="250"/>
      <c r="G20" s="197">
        <v>75</v>
      </c>
      <c r="H20" s="251">
        <v>37987</v>
      </c>
      <c r="I20" s="197"/>
      <c r="J20" s="249"/>
      <c r="K20" s="197">
        <v>39.799999999999997</v>
      </c>
      <c r="L20" s="252">
        <v>38353</v>
      </c>
      <c r="M20" s="250"/>
      <c r="N20" s="253">
        <v>57.4</v>
      </c>
    </row>
    <row r="21" spans="1:15" x14ac:dyDescent="0.25">
      <c r="A21" s="248">
        <v>11</v>
      </c>
      <c r="B21" s="258"/>
      <c r="C21" s="8" t="s">
        <v>27</v>
      </c>
      <c r="D21" s="259">
        <v>1</v>
      </c>
      <c r="E21" s="197"/>
      <c r="F21" s="250"/>
      <c r="G21" s="197">
        <v>250</v>
      </c>
      <c r="H21" s="251">
        <v>38718</v>
      </c>
      <c r="I21" s="197">
        <v>90.81</v>
      </c>
      <c r="J21" s="249">
        <v>59.19</v>
      </c>
      <c r="K21" s="197"/>
      <c r="L21" s="252">
        <v>39923</v>
      </c>
      <c r="M21" s="285">
        <v>29.594999999999999</v>
      </c>
      <c r="N21" s="284">
        <v>125</v>
      </c>
    </row>
    <row r="22" spans="1:15" x14ac:dyDescent="0.25">
      <c r="A22" s="248">
        <v>12</v>
      </c>
      <c r="B22" s="258"/>
      <c r="C22" s="9" t="s">
        <v>28</v>
      </c>
      <c r="D22" s="259">
        <v>1</v>
      </c>
      <c r="E22" s="197"/>
      <c r="F22" s="250"/>
      <c r="G22" s="197">
        <v>240</v>
      </c>
      <c r="H22" s="260">
        <v>36526</v>
      </c>
      <c r="I22" s="197">
        <v>140.9</v>
      </c>
      <c r="J22" s="249">
        <v>-0.90000000000000568</v>
      </c>
      <c r="K22" s="197"/>
      <c r="L22" s="261">
        <v>38353</v>
      </c>
      <c r="M22" s="285">
        <v>-0.45000000000000284</v>
      </c>
      <c r="N22" s="284">
        <v>120</v>
      </c>
    </row>
    <row r="23" spans="1:15" x14ac:dyDescent="0.25">
      <c r="A23" s="248" t="s">
        <v>340</v>
      </c>
      <c r="B23" s="257"/>
      <c r="C23" s="40"/>
      <c r="D23" s="259">
        <v>1</v>
      </c>
      <c r="E23" s="197"/>
      <c r="F23" s="250"/>
      <c r="G23" s="197">
        <v>210</v>
      </c>
      <c r="H23" s="260">
        <v>36526</v>
      </c>
      <c r="I23" s="197"/>
      <c r="J23" s="249"/>
      <c r="K23" s="197">
        <v>90.9</v>
      </c>
      <c r="L23" s="261">
        <v>38353</v>
      </c>
      <c r="M23" s="250"/>
      <c r="N23" s="253">
        <v>150.44999999999999</v>
      </c>
    </row>
    <row r="24" spans="1:15" x14ac:dyDescent="0.25">
      <c r="A24" s="248">
        <v>13</v>
      </c>
      <c r="B24" s="255" t="s">
        <v>29</v>
      </c>
      <c r="C24" s="3" t="s">
        <v>268</v>
      </c>
      <c r="D24" s="2">
        <v>2</v>
      </c>
      <c r="E24" s="200">
        <v>205.255</v>
      </c>
      <c r="F24" s="250">
        <v>144.745</v>
      </c>
      <c r="G24" s="256"/>
      <c r="H24" s="251">
        <v>40348</v>
      </c>
      <c r="I24" s="200">
        <v>290.39</v>
      </c>
      <c r="J24" s="249">
        <v>59.610000000000014</v>
      </c>
      <c r="K24" s="200"/>
      <c r="L24" s="252">
        <v>40179</v>
      </c>
      <c r="M24" s="250">
        <v>102.17750000000001</v>
      </c>
      <c r="N24" s="253"/>
    </row>
    <row r="25" spans="1:15" x14ac:dyDescent="0.25">
      <c r="A25" s="248" t="s">
        <v>341</v>
      </c>
      <c r="B25" s="258"/>
      <c r="C25" s="3"/>
      <c r="D25" s="2">
        <v>3</v>
      </c>
      <c r="E25" s="200"/>
      <c r="F25" s="250"/>
      <c r="G25" s="200">
        <v>84.75</v>
      </c>
      <c r="H25" s="251">
        <v>40348</v>
      </c>
      <c r="I25" s="200">
        <v>243.97000000000003</v>
      </c>
      <c r="J25" s="249">
        <v>106.02999999999997</v>
      </c>
      <c r="K25" s="200"/>
      <c r="L25" s="252">
        <v>40179</v>
      </c>
      <c r="M25" s="285">
        <v>53.014999999999986</v>
      </c>
      <c r="N25" s="284">
        <v>42.375</v>
      </c>
    </row>
    <row r="26" spans="1:15" x14ac:dyDescent="0.25">
      <c r="A26" s="248">
        <v>14</v>
      </c>
      <c r="B26" s="258"/>
      <c r="C26" s="3" t="s">
        <v>31</v>
      </c>
      <c r="D26" s="2">
        <v>4</v>
      </c>
      <c r="E26" s="200"/>
      <c r="F26" s="250"/>
      <c r="G26" s="200">
        <v>15.620000000000001</v>
      </c>
      <c r="H26" s="251">
        <v>39814</v>
      </c>
      <c r="I26" s="200">
        <v>14.1525</v>
      </c>
      <c r="J26" s="249">
        <v>49.847499999999997</v>
      </c>
      <c r="K26" s="200"/>
      <c r="L26" s="252">
        <v>40715</v>
      </c>
      <c r="M26" s="285">
        <v>24.923749999999998</v>
      </c>
      <c r="N26" s="284">
        <v>7.8100000000000005</v>
      </c>
    </row>
    <row r="27" spans="1:15" x14ac:dyDescent="0.25">
      <c r="A27" s="248">
        <v>15</v>
      </c>
      <c r="B27" s="258"/>
      <c r="C27" s="39" t="s">
        <v>32</v>
      </c>
      <c r="D27" s="2">
        <v>3</v>
      </c>
      <c r="E27" s="200"/>
      <c r="F27" s="250"/>
      <c r="G27" s="200">
        <v>52.603333333333332</v>
      </c>
      <c r="H27" s="251">
        <v>39814</v>
      </c>
      <c r="I27" s="200"/>
      <c r="J27" s="249"/>
      <c r="K27" s="200">
        <v>45.196666666666665</v>
      </c>
      <c r="L27" s="252">
        <v>40715</v>
      </c>
      <c r="M27" s="250"/>
      <c r="N27" s="253">
        <v>48.9</v>
      </c>
    </row>
    <row r="28" spans="1:15" x14ac:dyDescent="0.25">
      <c r="A28" s="248">
        <v>16</v>
      </c>
      <c r="B28" s="258"/>
      <c r="C28" s="39" t="s">
        <v>33</v>
      </c>
      <c r="D28" s="2">
        <v>3</v>
      </c>
      <c r="E28" s="200"/>
      <c r="F28" s="250"/>
      <c r="G28" s="200">
        <v>14.353333333333333</v>
      </c>
      <c r="H28" s="251">
        <v>39722</v>
      </c>
      <c r="I28" s="200"/>
      <c r="J28" s="249"/>
      <c r="K28" s="200">
        <v>14.013333333333334</v>
      </c>
      <c r="L28" s="252">
        <v>40698</v>
      </c>
      <c r="M28" s="250"/>
      <c r="N28" s="253">
        <v>14.183333333333334</v>
      </c>
    </row>
    <row r="29" spans="1:15" x14ac:dyDescent="0.25">
      <c r="A29" s="248">
        <v>17</v>
      </c>
      <c r="B29" s="258"/>
      <c r="C29" s="262" t="s">
        <v>34</v>
      </c>
      <c r="D29" s="2">
        <v>3</v>
      </c>
      <c r="E29" s="200">
        <v>12.516666666666699</v>
      </c>
      <c r="F29" s="250"/>
      <c r="G29" s="256"/>
      <c r="H29" s="251">
        <v>39479</v>
      </c>
      <c r="I29" s="200">
        <v>16.010000000000002</v>
      </c>
      <c r="J29" s="249"/>
      <c r="K29" s="200"/>
      <c r="L29" s="252">
        <v>41420</v>
      </c>
      <c r="M29" s="250"/>
      <c r="N29" s="253"/>
    </row>
    <row r="30" spans="1:15" x14ac:dyDescent="0.25">
      <c r="A30" s="248" t="s">
        <v>357</v>
      </c>
      <c r="B30" s="258"/>
      <c r="C30" s="39"/>
      <c r="D30" s="11">
        <v>1</v>
      </c>
      <c r="E30" s="200"/>
      <c r="F30" s="250"/>
      <c r="G30" s="200">
        <v>11.6</v>
      </c>
      <c r="H30" s="251">
        <v>39479</v>
      </c>
      <c r="I30" s="200">
        <v>4.04</v>
      </c>
      <c r="J30" s="249"/>
      <c r="K30" s="200"/>
      <c r="L30" s="252">
        <v>41420</v>
      </c>
      <c r="M30" s="250"/>
      <c r="N30" s="284">
        <v>5.8</v>
      </c>
    </row>
    <row r="31" spans="1:15" x14ac:dyDescent="0.25">
      <c r="A31" s="248">
        <v>18</v>
      </c>
      <c r="B31" s="258"/>
      <c r="C31" s="3" t="s">
        <v>35</v>
      </c>
      <c r="D31" s="11">
        <v>4</v>
      </c>
      <c r="E31" s="200">
        <v>55.9</v>
      </c>
      <c r="F31" s="250">
        <v>-17.799999999999997</v>
      </c>
      <c r="G31" s="200"/>
      <c r="H31" s="251">
        <v>41420</v>
      </c>
      <c r="I31" s="200">
        <v>59.39</v>
      </c>
      <c r="J31" s="249">
        <v>-21.29</v>
      </c>
      <c r="K31" s="200"/>
      <c r="L31" s="252">
        <v>40420</v>
      </c>
      <c r="M31" s="250">
        <v>-19.544999999999998</v>
      </c>
      <c r="N31" s="253"/>
    </row>
    <row r="32" spans="1:15" x14ac:dyDescent="0.25">
      <c r="A32" s="248">
        <v>19</v>
      </c>
      <c r="B32" s="258"/>
      <c r="C32" s="10" t="s">
        <v>36</v>
      </c>
      <c r="D32" s="11">
        <v>7</v>
      </c>
      <c r="E32" s="263"/>
      <c r="F32" s="250"/>
      <c r="G32" s="264">
        <v>16.411428571428573</v>
      </c>
      <c r="H32" s="251">
        <v>41420</v>
      </c>
      <c r="I32" s="197">
        <v>47.838571428571427</v>
      </c>
      <c r="J32" s="249">
        <v>-8.3385714285714272</v>
      </c>
      <c r="K32" s="197"/>
      <c r="L32" s="252">
        <v>40420</v>
      </c>
      <c r="M32" s="285">
        <v>-4.1692857142857136</v>
      </c>
      <c r="N32" s="284">
        <v>8.2057142857142864</v>
      </c>
      <c r="O32" s="1"/>
    </row>
    <row r="33" spans="1:15" x14ac:dyDescent="0.25">
      <c r="A33" s="248" t="s">
        <v>358</v>
      </c>
      <c r="B33" s="258"/>
      <c r="C33" s="41"/>
      <c r="D33" s="11">
        <v>4</v>
      </c>
      <c r="E33" s="197"/>
      <c r="F33" s="250"/>
      <c r="G33" s="197">
        <v>15.3125</v>
      </c>
      <c r="H33" s="251">
        <v>41420</v>
      </c>
      <c r="I33" s="197"/>
      <c r="J33" s="249"/>
      <c r="K33" s="197">
        <v>13.2875</v>
      </c>
      <c r="L33" s="252">
        <v>40420</v>
      </c>
      <c r="M33" s="250"/>
      <c r="N33" s="253">
        <v>14.3</v>
      </c>
      <c r="O33" s="1"/>
    </row>
    <row r="34" spans="1:15" x14ac:dyDescent="0.25">
      <c r="A34" s="248" t="s">
        <v>359</v>
      </c>
      <c r="B34" s="258"/>
      <c r="C34" s="41"/>
      <c r="D34" s="11">
        <v>15</v>
      </c>
      <c r="E34" s="197">
        <v>62.27</v>
      </c>
      <c r="F34" s="250">
        <v>2.7299999999999969</v>
      </c>
      <c r="G34" s="197"/>
      <c r="H34" s="251">
        <v>41420</v>
      </c>
      <c r="I34" s="197">
        <v>62.5</v>
      </c>
      <c r="J34" s="249">
        <v>2.5</v>
      </c>
      <c r="K34" s="197"/>
      <c r="L34" s="252">
        <v>40420</v>
      </c>
      <c r="M34" s="250">
        <v>2.6149999999999984</v>
      </c>
      <c r="N34" s="253"/>
      <c r="O34" s="1"/>
    </row>
    <row r="35" spans="1:15" x14ac:dyDescent="0.25">
      <c r="A35" s="248">
        <v>20</v>
      </c>
      <c r="B35" s="258"/>
      <c r="C35" s="3" t="s">
        <v>38</v>
      </c>
      <c r="D35" s="11">
        <v>14</v>
      </c>
      <c r="E35" s="200">
        <v>28.257857142857141</v>
      </c>
      <c r="F35" s="250">
        <v>14.442142857142862</v>
      </c>
      <c r="G35" s="200"/>
      <c r="H35" s="251">
        <v>40420</v>
      </c>
      <c r="I35" s="200">
        <v>31.029999999999998</v>
      </c>
      <c r="J35" s="249">
        <v>11.670000000000005</v>
      </c>
      <c r="K35" s="200"/>
      <c r="L35" s="252">
        <v>40698</v>
      </c>
      <c r="M35" s="250">
        <v>13.056071428571434</v>
      </c>
      <c r="N35" s="253"/>
    </row>
    <row r="36" spans="1:15" x14ac:dyDescent="0.25">
      <c r="A36" s="248">
        <v>21</v>
      </c>
      <c r="B36" s="258"/>
      <c r="C36" s="3" t="s">
        <v>40</v>
      </c>
      <c r="D36" s="11">
        <v>43</v>
      </c>
      <c r="E36" s="200">
        <v>127.31</v>
      </c>
      <c r="F36" s="250">
        <v>26.189999999999998</v>
      </c>
      <c r="G36" s="200"/>
      <c r="H36" s="251">
        <v>40973</v>
      </c>
      <c r="I36" s="200">
        <v>130.4</v>
      </c>
      <c r="J36" s="249">
        <v>23.099999999999994</v>
      </c>
      <c r="K36" s="200"/>
      <c r="L36" s="252">
        <v>41400</v>
      </c>
      <c r="M36" s="250">
        <v>24.644999999999996</v>
      </c>
      <c r="N36" s="253"/>
    </row>
    <row r="37" spans="1:15" x14ac:dyDescent="0.25">
      <c r="A37" s="248" t="s">
        <v>350</v>
      </c>
      <c r="B37" s="258"/>
      <c r="C37" s="10" t="s">
        <v>40</v>
      </c>
      <c r="D37" s="11">
        <v>42</v>
      </c>
      <c r="E37" s="197">
        <v>139.36000000000001</v>
      </c>
      <c r="F37" s="250">
        <v>4.039999999999992</v>
      </c>
      <c r="G37" s="197"/>
      <c r="H37" s="265">
        <v>40973</v>
      </c>
      <c r="I37" s="263">
        <v>142.46</v>
      </c>
      <c r="J37" s="249">
        <v>0.93999999999999773</v>
      </c>
      <c r="K37" s="197"/>
      <c r="L37" s="252">
        <v>41400</v>
      </c>
      <c r="M37" s="250">
        <v>2.4899999999999949</v>
      </c>
      <c r="N37" s="253"/>
    </row>
    <row r="38" spans="1:15" x14ac:dyDescent="0.25">
      <c r="A38" s="248">
        <v>22</v>
      </c>
      <c r="B38" s="258"/>
      <c r="C38" s="10" t="s">
        <v>41</v>
      </c>
      <c r="D38" s="11">
        <v>23</v>
      </c>
      <c r="E38" s="197">
        <v>143.93</v>
      </c>
      <c r="F38" s="250">
        <v>81.069999999999993</v>
      </c>
      <c r="G38" s="197"/>
      <c r="H38" s="251">
        <v>41212</v>
      </c>
      <c r="I38" s="197">
        <v>176.74</v>
      </c>
      <c r="J38" s="249">
        <v>48.259999999999991</v>
      </c>
      <c r="K38" s="197"/>
      <c r="L38" s="252">
        <v>40179</v>
      </c>
      <c r="M38" s="250">
        <v>64.664999999999992</v>
      </c>
      <c r="N38" s="253"/>
    </row>
    <row r="39" spans="1:15" x14ac:dyDescent="0.25">
      <c r="A39" s="248" t="s">
        <v>351</v>
      </c>
      <c r="B39" s="258"/>
      <c r="C39" s="11"/>
      <c r="D39" s="11">
        <v>13</v>
      </c>
      <c r="E39" s="197">
        <v>129.69</v>
      </c>
      <c r="F39" s="250">
        <v>110.31</v>
      </c>
      <c r="G39" s="197"/>
      <c r="H39" s="251">
        <v>41212</v>
      </c>
      <c r="I39" s="197">
        <v>176.75</v>
      </c>
      <c r="J39" s="249">
        <v>63.25</v>
      </c>
      <c r="K39" s="197"/>
      <c r="L39" s="252">
        <v>40179</v>
      </c>
      <c r="M39" s="250">
        <v>86.78</v>
      </c>
      <c r="N39" s="253"/>
    </row>
    <row r="40" spans="1:15" x14ac:dyDescent="0.25">
      <c r="A40" s="248">
        <v>23</v>
      </c>
      <c r="B40" s="258"/>
      <c r="C40" s="10" t="s">
        <v>43</v>
      </c>
      <c r="D40" s="11">
        <v>3</v>
      </c>
      <c r="E40" s="200">
        <v>76.673333333333332</v>
      </c>
      <c r="F40" s="250">
        <v>75.326666666666668</v>
      </c>
      <c r="G40" s="200"/>
      <c r="H40" s="251">
        <v>41048</v>
      </c>
      <c r="I40" s="200">
        <v>76.67</v>
      </c>
      <c r="J40" s="249">
        <v>75.33</v>
      </c>
      <c r="K40" s="200"/>
      <c r="L40" s="266"/>
      <c r="M40" s="250">
        <v>75.328333333333333</v>
      </c>
      <c r="N40" s="253"/>
    </row>
    <row r="41" spans="1:15" x14ac:dyDescent="0.25">
      <c r="A41" s="248">
        <v>24</v>
      </c>
      <c r="B41" s="258"/>
      <c r="C41" s="3" t="s">
        <v>44</v>
      </c>
      <c r="D41" s="2">
        <v>3</v>
      </c>
      <c r="E41" s="200">
        <v>51.69</v>
      </c>
      <c r="F41" s="250">
        <v>3.3100000000000023</v>
      </c>
      <c r="G41" s="200"/>
      <c r="H41" s="251">
        <v>40734</v>
      </c>
      <c r="I41" s="200">
        <v>51.7</v>
      </c>
      <c r="J41" s="249">
        <v>3.2999999999999972</v>
      </c>
      <c r="K41" s="200"/>
      <c r="L41" s="266"/>
      <c r="M41" s="250">
        <v>3.3049999999999997</v>
      </c>
      <c r="N41" s="253"/>
    </row>
    <row r="42" spans="1:15" x14ac:dyDescent="0.25">
      <c r="A42" s="248">
        <v>25</v>
      </c>
      <c r="B42" s="258"/>
      <c r="C42" s="10" t="s">
        <v>44</v>
      </c>
      <c r="D42" s="2">
        <v>55</v>
      </c>
      <c r="E42" s="197">
        <v>80.48</v>
      </c>
      <c r="F42" s="250">
        <v>14.519999999999996</v>
      </c>
      <c r="G42" s="197"/>
      <c r="H42" s="251">
        <v>40734</v>
      </c>
      <c r="I42" s="197">
        <v>80.48</v>
      </c>
      <c r="J42" s="249">
        <v>14.519999999999996</v>
      </c>
      <c r="K42" s="197"/>
      <c r="L42" s="266"/>
      <c r="M42" s="250">
        <v>14.519999999999996</v>
      </c>
      <c r="N42" s="253"/>
    </row>
    <row r="43" spans="1:15" x14ac:dyDescent="0.25">
      <c r="A43" s="248">
        <v>26</v>
      </c>
      <c r="B43" s="258"/>
      <c r="C43" s="10" t="s">
        <v>46</v>
      </c>
      <c r="D43" s="2">
        <v>3</v>
      </c>
      <c r="E43" s="200">
        <v>95.99</v>
      </c>
      <c r="F43" s="250">
        <v>24.010000000000005</v>
      </c>
      <c r="G43" s="200"/>
      <c r="H43" s="251">
        <v>40179</v>
      </c>
      <c r="I43" s="200">
        <v>96</v>
      </c>
      <c r="J43" s="249">
        <v>24</v>
      </c>
      <c r="K43" s="200"/>
      <c r="L43" s="266"/>
      <c r="M43" s="250">
        <v>24.005000000000003</v>
      </c>
      <c r="N43" s="253"/>
    </row>
    <row r="44" spans="1:15" x14ac:dyDescent="0.25">
      <c r="A44" s="248">
        <v>27</v>
      </c>
      <c r="B44" s="258"/>
      <c r="C44" s="10" t="s">
        <v>47</v>
      </c>
      <c r="D44" s="2">
        <v>4</v>
      </c>
      <c r="E44" s="200">
        <v>167.20999999999998</v>
      </c>
      <c r="F44" s="250">
        <v>2.7900000000000205</v>
      </c>
      <c r="G44" s="200"/>
      <c r="H44" s="251">
        <v>41048</v>
      </c>
      <c r="I44" s="200">
        <v>167.2</v>
      </c>
      <c r="J44" s="249">
        <v>2.8000000000000114</v>
      </c>
      <c r="K44" s="200"/>
      <c r="L44" s="266"/>
      <c r="M44" s="250">
        <v>2.7950000000000159</v>
      </c>
      <c r="N44" s="253"/>
    </row>
    <row r="45" spans="1:15" x14ac:dyDescent="0.25">
      <c r="A45" s="248">
        <v>28</v>
      </c>
      <c r="B45" s="258"/>
      <c r="C45" s="10" t="s">
        <v>48</v>
      </c>
      <c r="D45" s="2">
        <v>5</v>
      </c>
      <c r="E45" s="200"/>
      <c r="F45" s="250"/>
      <c r="G45" s="200">
        <v>58.742000000000004</v>
      </c>
      <c r="H45" s="251">
        <v>40844</v>
      </c>
      <c r="I45" s="200"/>
      <c r="J45" s="249"/>
      <c r="K45" s="200">
        <v>58.74</v>
      </c>
      <c r="L45" s="266"/>
      <c r="M45" s="250"/>
      <c r="N45" s="253">
        <v>58.741</v>
      </c>
    </row>
    <row r="46" spans="1:15" x14ac:dyDescent="0.25">
      <c r="A46" s="248">
        <v>29</v>
      </c>
      <c r="B46" s="258"/>
      <c r="C46" s="10" t="s">
        <v>49</v>
      </c>
      <c r="D46" s="2">
        <v>3</v>
      </c>
      <c r="E46" s="200"/>
      <c r="F46" s="250"/>
      <c r="G46" s="200">
        <v>38</v>
      </c>
      <c r="H46" s="251">
        <v>41006</v>
      </c>
      <c r="I46" s="200"/>
      <c r="J46" s="249"/>
      <c r="K46" s="200">
        <v>38</v>
      </c>
      <c r="L46" s="266"/>
      <c r="M46" s="250"/>
      <c r="N46" s="253">
        <v>38</v>
      </c>
    </row>
    <row r="47" spans="1:15" x14ac:dyDescent="0.25">
      <c r="A47" s="248">
        <v>30</v>
      </c>
      <c r="B47" s="258"/>
      <c r="C47" s="3" t="s">
        <v>50</v>
      </c>
      <c r="D47" s="2">
        <v>3</v>
      </c>
      <c r="E47" s="200"/>
      <c r="F47" s="250"/>
      <c r="G47" s="200">
        <v>7.6633333333333331</v>
      </c>
      <c r="H47" s="251">
        <v>40753</v>
      </c>
      <c r="I47" s="200"/>
      <c r="J47" s="249"/>
      <c r="K47" s="200">
        <v>7.66</v>
      </c>
      <c r="L47" s="266"/>
      <c r="M47" s="250"/>
      <c r="N47" s="253">
        <v>7.6616666666666671</v>
      </c>
    </row>
    <row r="48" spans="1:15" x14ac:dyDescent="0.25">
      <c r="A48" s="248">
        <v>31</v>
      </c>
      <c r="B48" s="258"/>
      <c r="C48" s="3" t="s">
        <v>51</v>
      </c>
      <c r="D48" s="2">
        <v>1</v>
      </c>
      <c r="E48" s="197"/>
      <c r="F48" s="250"/>
      <c r="G48" s="197">
        <v>101.78</v>
      </c>
      <c r="H48" s="251">
        <v>40751</v>
      </c>
      <c r="I48" s="197"/>
      <c r="J48" s="249"/>
      <c r="K48" s="197">
        <v>40.380000000000003</v>
      </c>
      <c r="L48" s="252">
        <v>39958</v>
      </c>
      <c r="M48" s="250"/>
      <c r="N48" s="253">
        <v>71.08</v>
      </c>
    </row>
    <row r="49" spans="1:14" x14ac:dyDescent="0.25">
      <c r="A49" s="248">
        <v>32</v>
      </c>
      <c r="B49" s="258"/>
      <c r="C49" s="3" t="s">
        <v>52</v>
      </c>
      <c r="D49" s="2">
        <v>1</v>
      </c>
      <c r="E49" s="197">
        <v>32.78</v>
      </c>
      <c r="F49" s="250">
        <v>57.22</v>
      </c>
      <c r="G49" s="197"/>
      <c r="H49" s="251">
        <v>406546</v>
      </c>
      <c r="I49" s="197">
        <v>56.44</v>
      </c>
      <c r="J49" s="249">
        <v>33.56</v>
      </c>
      <c r="K49" s="197"/>
      <c r="L49" s="252">
        <v>39448</v>
      </c>
      <c r="M49" s="250">
        <v>45.39</v>
      </c>
      <c r="N49" s="253"/>
    </row>
    <row r="50" spans="1:14" x14ac:dyDescent="0.25">
      <c r="A50" s="248">
        <v>33</v>
      </c>
      <c r="B50" s="257"/>
      <c r="C50" s="3" t="s">
        <v>53</v>
      </c>
      <c r="D50" s="2">
        <v>1</v>
      </c>
      <c r="E50" s="197">
        <v>340.17</v>
      </c>
      <c r="F50" s="250">
        <v>269.83</v>
      </c>
      <c r="G50" s="197"/>
      <c r="H50" s="251">
        <v>40132</v>
      </c>
      <c r="I50" s="197">
        <v>379.47</v>
      </c>
      <c r="J50" s="249">
        <v>230.52999999999997</v>
      </c>
      <c r="K50" s="197"/>
      <c r="L50" s="252">
        <v>41148</v>
      </c>
      <c r="M50" s="250">
        <v>250.17999999999998</v>
      </c>
      <c r="N50" s="253"/>
    </row>
    <row r="51" spans="1:14" x14ac:dyDescent="0.25">
      <c r="A51" s="248">
        <v>34</v>
      </c>
      <c r="B51" s="255" t="s">
        <v>54</v>
      </c>
      <c r="C51" s="4" t="s">
        <v>55</v>
      </c>
      <c r="D51" s="2">
        <v>1</v>
      </c>
      <c r="E51" s="197">
        <v>110.73</v>
      </c>
      <c r="F51" s="250">
        <v>119.27</v>
      </c>
      <c r="G51" s="197"/>
      <c r="H51" s="251">
        <v>39448</v>
      </c>
      <c r="I51" s="197">
        <v>132.54</v>
      </c>
      <c r="J51" s="249">
        <v>97.460000000000008</v>
      </c>
      <c r="K51" s="197"/>
      <c r="L51" s="252">
        <v>40179</v>
      </c>
      <c r="M51" s="250">
        <v>108.36500000000001</v>
      </c>
      <c r="N51" s="253"/>
    </row>
    <row r="52" spans="1:14" x14ac:dyDescent="0.25">
      <c r="A52" s="248">
        <v>35</v>
      </c>
      <c r="B52" s="258"/>
      <c r="C52" s="12" t="s">
        <v>56</v>
      </c>
      <c r="D52" s="13">
        <v>5</v>
      </c>
      <c r="E52" s="200"/>
      <c r="F52" s="250"/>
      <c r="G52" s="200">
        <v>68.12</v>
      </c>
      <c r="H52" s="251">
        <v>39814</v>
      </c>
      <c r="I52" s="200"/>
      <c r="J52" s="249"/>
      <c r="K52" s="200">
        <v>56.595999999999989</v>
      </c>
      <c r="L52" s="252">
        <v>40179</v>
      </c>
      <c r="M52" s="250"/>
      <c r="N52" s="253">
        <v>62.357999999999997</v>
      </c>
    </row>
    <row r="53" spans="1:14" x14ac:dyDescent="0.25">
      <c r="A53" s="248">
        <v>36</v>
      </c>
      <c r="B53" s="258"/>
      <c r="C53" s="14" t="s">
        <v>57</v>
      </c>
      <c r="D53" s="42">
        <v>2</v>
      </c>
      <c r="E53" s="200">
        <v>61.225000000000001</v>
      </c>
      <c r="F53" s="250">
        <v>78.775000000000006</v>
      </c>
      <c r="G53" s="200"/>
      <c r="H53" s="251">
        <v>39961</v>
      </c>
      <c r="I53" s="200">
        <v>73.055000000000007</v>
      </c>
      <c r="J53" s="249">
        <v>66.944999999999993</v>
      </c>
      <c r="K53" s="200"/>
      <c r="L53" s="252">
        <v>40480</v>
      </c>
      <c r="M53" s="250">
        <v>72.86</v>
      </c>
      <c r="N53" s="253"/>
    </row>
    <row r="54" spans="1:14" x14ac:dyDescent="0.25">
      <c r="A54" s="248">
        <v>37</v>
      </c>
      <c r="B54" s="258"/>
      <c r="C54" s="3" t="s">
        <v>58</v>
      </c>
      <c r="D54" s="2">
        <v>1</v>
      </c>
      <c r="E54" s="197">
        <v>121.23</v>
      </c>
      <c r="F54" s="250">
        <v>78.77</v>
      </c>
      <c r="G54" s="197"/>
      <c r="H54" s="251">
        <v>40659</v>
      </c>
      <c r="I54" s="197">
        <v>132.16</v>
      </c>
      <c r="J54" s="249">
        <v>67.84</v>
      </c>
      <c r="K54" s="197"/>
      <c r="L54" s="252">
        <v>41073</v>
      </c>
      <c r="M54" s="250">
        <v>73.305000000000007</v>
      </c>
      <c r="N54" s="253"/>
    </row>
    <row r="55" spans="1:14" x14ac:dyDescent="0.25">
      <c r="A55" s="248">
        <v>38</v>
      </c>
      <c r="B55" s="258"/>
      <c r="C55" s="3" t="s">
        <v>59</v>
      </c>
      <c r="D55" s="2">
        <v>3</v>
      </c>
      <c r="E55" s="200">
        <v>80.36</v>
      </c>
      <c r="F55" s="250">
        <v>64.64</v>
      </c>
      <c r="G55" s="200"/>
      <c r="H55" s="251">
        <v>37064</v>
      </c>
      <c r="I55" s="200">
        <v>86.666666666666671</v>
      </c>
      <c r="J55" s="249">
        <v>58.333333333333329</v>
      </c>
      <c r="K55" s="200"/>
      <c r="L55" s="252">
        <v>37631</v>
      </c>
      <c r="M55" s="250">
        <v>61.486666666666665</v>
      </c>
      <c r="N55" s="253"/>
    </row>
    <row r="56" spans="1:14" x14ac:dyDescent="0.25">
      <c r="A56" s="248">
        <v>39</v>
      </c>
      <c r="B56" s="258"/>
      <c r="C56" s="3" t="s">
        <v>60</v>
      </c>
      <c r="D56" s="2">
        <v>2</v>
      </c>
      <c r="E56" s="200">
        <v>113.66499999999999</v>
      </c>
      <c r="F56" s="250">
        <v>86.335000000000008</v>
      </c>
      <c r="G56" s="200"/>
      <c r="H56" s="251">
        <v>38461</v>
      </c>
      <c r="I56" s="200">
        <v>129.13499999999999</v>
      </c>
      <c r="J56" s="249">
        <v>70.865000000000009</v>
      </c>
      <c r="K56" s="200"/>
      <c r="L56" s="252">
        <v>40773</v>
      </c>
      <c r="M56" s="250">
        <v>78.600000000000009</v>
      </c>
      <c r="N56" s="253"/>
    </row>
    <row r="57" spans="1:14" x14ac:dyDescent="0.25">
      <c r="A57" s="248">
        <v>40</v>
      </c>
      <c r="B57" s="258"/>
      <c r="C57" s="3" t="s">
        <v>61</v>
      </c>
      <c r="D57" s="2">
        <v>1</v>
      </c>
      <c r="E57" s="197">
        <v>29.58</v>
      </c>
      <c r="F57" s="250">
        <v>120.42</v>
      </c>
      <c r="G57" s="197"/>
      <c r="H57" s="251">
        <v>39272</v>
      </c>
      <c r="I57" s="197">
        <v>36.25</v>
      </c>
      <c r="J57" s="249">
        <v>113.75</v>
      </c>
      <c r="K57" s="197"/>
      <c r="L57" s="252">
        <v>38960</v>
      </c>
      <c r="M57" s="250">
        <v>117.08500000000001</v>
      </c>
      <c r="N57" s="253"/>
    </row>
    <row r="58" spans="1:14" x14ac:dyDescent="0.25">
      <c r="A58" s="248">
        <v>41</v>
      </c>
      <c r="B58" s="258"/>
      <c r="C58" s="3" t="s">
        <v>62</v>
      </c>
      <c r="D58" s="2">
        <v>1</v>
      </c>
      <c r="E58" s="197">
        <v>31.76</v>
      </c>
      <c r="F58" s="250">
        <v>138.24</v>
      </c>
      <c r="G58" s="197"/>
      <c r="H58" s="251">
        <v>39309</v>
      </c>
      <c r="I58" s="197">
        <v>34.549999999999997</v>
      </c>
      <c r="J58" s="249">
        <v>135.44999999999999</v>
      </c>
      <c r="K58" s="197"/>
      <c r="L58" s="252">
        <v>40803</v>
      </c>
      <c r="M58" s="250">
        <v>136.845</v>
      </c>
      <c r="N58" s="253"/>
    </row>
    <row r="59" spans="1:14" x14ac:dyDescent="0.25">
      <c r="A59" s="248">
        <v>42</v>
      </c>
      <c r="B59" s="258"/>
      <c r="C59" s="3" t="s">
        <v>63</v>
      </c>
      <c r="D59" s="2">
        <v>2</v>
      </c>
      <c r="E59" s="200">
        <v>15.73</v>
      </c>
      <c r="F59" s="250">
        <v>14.27</v>
      </c>
      <c r="G59" s="256"/>
      <c r="H59" s="251">
        <v>38435</v>
      </c>
      <c r="I59" s="200">
        <v>15.89</v>
      </c>
      <c r="J59" s="249">
        <v>14.11</v>
      </c>
      <c r="K59" s="256"/>
      <c r="L59" s="252">
        <v>39309</v>
      </c>
      <c r="M59" s="250">
        <v>14.19</v>
      </c>
      <c r="N59" s="253"/>
    </row>
    <row r="60" spans="1:14" x14ac:dyDescent="0.25">
      <c r="A60" s="248" t="s">
        <v>360</v>
      </c>
      <c r="B60" s="258"/>
      <c r="C60" s="3"/>
      <c r="D60" s="2">
        <v>1</v>
      </c>
      <c r="E60" s="200"/>
      <c r="F60" s="250"/>
      <c r="G60" s="200">
        <v>33.32</v>
      </c>
      <c r="H60" s="251">
        <v>38435</v>
      </c>
      <c r="I60" s="200"/>
      <c r="J60" s="249"/>
      <c r="K60" s="200">
        <v>28.92</v>
      </c>
      <c r="L60" s="252">
        <v>39309</v>
      </c>
      <c r="M60" s="250"/>
      <c r="N60" s="253">
        <v>31.12</v>
      </c>
    </row>
    <row r="61" spans="1:14" x14ac:dyDescent="0.25">
      <c r="A61" s="248">
        <v>43</v>
      </c>
      <c r="B61" s="258"/>
      <c r="C61" s="3" t="s">
        <v>64</v>
      </c>
      <c r="D61" s="2">
        <v>1</v>
      </c>
      <c r="E61" s="197">
        <v>121.94</v>
      </c>
      <c r="F61" s="250">
        <v>33.06</v>
      </c>
      <c r="G61" s="197"/>
      <c r="H61" s="251">
        <v>39309</v>
      </c>
      <c r="I61" s="197">
        <v>126.19</v>
      </c>
      <c r="J61" s="249">
        <v>28.810000000000002</v>
      </c>
      <c r="K61" s="197"/>
      <c r="L61" s="252">
        <v>40334</v>
      </c>
      <c r="M61" s="250">
        <v>30.935000000000002</v>
      </c>
      <c r="N61" s="253"/>
    </row>
    <row r="62" spans="1:14" x14ac:dyDescent="0.25">
      <c r="A62" s="248">
        <v>44</v>
      </c>
      <c r="B62" s="258"/>
      <c r="C62" s="3" t="s">
        <v>65</v>
      </c>
      <c r="D62" s="2">
        <v>1</v>
      </c>
      <c r="E62" s="197">
        <v>23.63</v>
      </c>
      <c r="F62" s="250">
        <v>121.37</v>
      </c>
      <c r="G62" s="197"/>
      <c r="H62" s="251">
        <v>39309</v>
      </c>
      <c r="I62" s="197">
        <v>29.24</v>
      </c>
      <c r="J62" s="249">
        <v>115.76</v>
      </c>
      <c r="K62" s="197"/>
      <c r="L62" s="252">
        <v>41286</v>
      </c>
      <c r="M62" s="250">
        <v>118.565</v>
      </c>
      <c r="N62" s="253"/>
    </row>
    <row r="63" spans="1:14" x14ac:dyDescent="0.25">
      <c r="A63" s="248">
        <v>45</v>
      </c>
      <c r="B63" s="258"/>
      <c r="C63" s="3" t="s">
        <v>66</v>
      </c>
      <c r="D63" s="2">
        <v>1</v>
      </c>
      <c r="E63" s="197">
        <v>134.41999999999999</v>
      </c>
      <c r="F63" s="250">
        <v>95.580000000000013</v>
      </c>
      <c r="G63" s="197"/>
      <c r="H63" s="251">
        <v>41053</v>
      </c>
      <c r="I63" s="197">
        <v>151.76</v>
      </c>
      <c r="J63" s="249">
        <v>78.240000000000009</v>
      </c>
      <c r="K63" s="197"/>
      <c r="L63" s="252">
        <v>40755</v>
      </c>
      <c r="M63" s="250">
        <v>86.910000000000011</v>
      </c>
      <c r="N63" s="253"/>
    </row>
    <row r="64" spans="1:14" x14ac:dyDescent="0.25">
      <c r="A64" s="248">
        <v>46</v>
      </c>
      <c r="B64" s="258"/>
      <c r="C64" s="15" t="s">
        <v>67</v>
      </c>
      <c r="D64" s="267">
        <v>4</v>
      </c>
      <c r="E64" s="200"/>
      <c r="F64" s="250"/>
      <c r="G64" s="200">
        <v>84.717500000000001</v>
      </c>
      <c r="H64" s="251">
        <v>41053</v>
      </c>
      <c r="I64" s="200"/>
      <c r="J64" s="249"/>
      <c r="K64" s="200">
        <v>78.974999999999994</v>
      </c>
      <c r="L64" s="252">
        <v>40827</v>
      </c>
      <c r="M64" s="250"/>
      <c r="N64" s="253">
        <v>81.846249999999998</v>
      </c>
    </row>
    <row r="65" spans="1:14" x14ac:dyDescent="0.25">
      <c r="A65" s="248">
        <v>47</v>
      </c>
      <c r="B65" s="258"/>
      <c r="C65" s="15" t="s">
        <v>68</v>
      </c>
      <c r="D65" s="267">
        <v>1</v>
      </c>
      <c r="E65" s="197">
        <v>116.04</v>
      </c>
      <c r="F65" s="250">
        <v>43.959999999999994</v>
      </c>
      <c r="G65" s="197"/>
      <c r="H65" s="251">
        <v>40620</v>
      </c>
      <c r="I65" s="197">
        <v>141.66999999999999</v>
      </c>
      <c r="J65" s="249">
        <v>18.330000000000013</v>
      </c>
      <c r="K65" s="197"/>
      <c r="L65" s="252">
        <v>40827</v>
      </c>
      <c r="M65" s="250">
        <v>31.145000000000003</v>
      </c>
      <c r="N65" s="253"/>
    </row>
    <row r="66" spans="1:14" x14ac:dyDescent="0.25">
      <c r="A66" s="248">
        <v>48</v>
      </c>
      <c r="B66" s="258"/>
      <c r="C66" s="15" t="s">
        <v>69</v>
      </c>
      <c r="D66" s="267">
        <v>1</v>
      </c>
      <c r="E66" s="197">
        <v>128.83000000000001</v>
      </c>
      <c r="F66" s="250">
        <v>11.169999999999987</v>
      </c>
      <c r="G66" s="197"/>
      <c r="H66" s="251">
        <v>41303</v>
      </c>
      <c r="I66" s="197">
        <v>150.74</v>
      </c>
      <c r="J66" s="249">
        <v>-10.740000000000009</v>
      </c>
      <c r="K66" s="197"/>
      <c r="L66" s="252">
        <v>37987</v>
      </c>
      <c r="M66" s="250">
        <v>0.2149999999999892</v>
      </c>
      <c r="N66" s="253"/>
    </row>
    <row r="67" spans="1:14" x14ac:dyDescent="0.25">
      <c r="A67" s="248">
        <v>49</v>
      </c>
      <c r="B67" s="258"/>
      <c r="C67" s="15" t="s">
        <v>70</v>
      </c>
      <c r="D67" s="267">
        <v>3</v>
      </c>
      <c r="E67" s="200">
        <v>70.683333333333337</v>
      </c>
      <c r="F67" s="250">
        <v>14.316666666666663</v>
      </c>
      <c r="G67" s="200"/>
      <c r="H67" s="251">
        <v>40878</v>
      </c>
      <c r="I67" s="200">
        <v>77.27</v>
      </c>
      <c r="J67" s="249">
        <v>7.730000000000004</v>
      </c>
      <c r="K67" s="200"/>
      <c r="L67" s="252">
        <v>40918</v>
      </c>
      <c r="M67" s="250">
        <v>11.023333333333333</v>
      </c>
      <c r="N67" s="253"/>
    </row>
    <row r="68" spans="1:14" x14ac:dyDescent="0.25">
      <c r="A68" s="248">
        <v>50</v>
      </c>
      <c r="B68" s="258"/>
      <c r="C68" s="15" t="s">
        <v>71</v>
      </c>
      <c r="D68" s="267">
        <v>3</v>
      </c>
      <c r="E68" s="197">
        <v>133.91</v>
      </c>
      <c r="F68" s="250">
        <v>66.09</v>
      </c>
      <c r="G68" s="197"/>
      <c r="H68" s="251">
        <v>40986</v>
      </c>
      <c r="I68" s="197">
        <v>156.38</v>
      </c>
      <c r="J68" s="249">
        <v>43.620000000000005</v>
      </c>
      <c r="K68" s="197"/>
      <c r="L68" s="252">
        <v>39814</v>
      </c>
      <c r="M68" s="250">
        <v>54.855000000000004</v>
      </c>
      <c r="N68" s="253"/>
    </row>
    <row r="69" spans="1:14" x14ac:dyDescent="0.25">
      <c r="A69" s="248">
        <v>51</v>
      </c>
      <c r="B69" s="258"/>
      <c r="C69" s="4" t="s">
        <v>72</v>
      </c>
      <c r="D69" s="2">
        <v>7</v>
      </c>
      <c r="E69" s="200"/>
      <c r="F69" s="250"/>
      <c r="G69" s="200">
        <v>60.912857142857149</v>
      </c>
      <c r="H69" s="251">
        <v>39814</v>
      </c>
      <c r="I69" s="200"/>
      <c r="J69" s="249"/>
      <c r="K69" s="200">
        <v>43.597142857142856</v>
      </c>
      <c r="L69" s="252">
        <v>40179</v>
      </c>
      <c r="M69" s="250"/>
      <c r="N69" s="253">
        <v>52.255000000000003</v>
      </c>
    </row>
    <row r="70" spans="1:14" x14ac:dyDescent="0.25">
      <c r="A70" s="248">
        <v>52</v>
      </c>
      <c r="B70" s="258"/>
      <c r="C70" s="4" t="s">
        <v>73</v>
      </c>
      <c r="D70" s="2">
        <v>2</v>
      </c>
      <c r="E70" s="200">
        <v>79.52</v>
      </c>
      <c r="F70" s="250">
        <v>27.257777777777775</v>
      </c>
      <c r="G70" s="256"/>
      <c r="H70" s="251">
        <v>40179</v>
      </c>
      <c r="I70" s="200">
        <v>80.324999999999989</v>
      </c>
      <c r="J70" s="249">
        <v>26.452777777777783</v>
      </c>
      <c r="K70" s="256"/>
      <c r="L70" s="252">
        <v>39448</v>
      </c>
      <c r="M70" s="250">
        <v>26.855277777777779</v>
      </c>
      <c r="N70" s="253"/>
    </row>
    <row r="71" spans="1:14" x14ac:dyDescent="0.25">
      <c r="A71" s="248" t="s">
        <v>361</v>
      </c>
      <c r="B71" s="258"/>
      <c r="C71" s="4"/>
      <c r="D71" s="2">
        <v>7</v>
      </c>
      <c r="E71" s="200"/>
      <c r="F71" s="250"/>
      <c r="G71" s="200">
        <v>67.934285714285721</v>
      </c>
      <c r="H71" s="251">
        <v>40179</v>
      </c>
      <c r="I71" s="200"/>
      <c r="J71" s="249"/>
      <c r="K71" s="200">
        <v>60.612857142857138</v>
      </c>
      <c r="L71" s="252">
        <v>39448</v>
      </c>
      <c r="M71" s="250"/>
      <c r="N71" s="253">
        <v>64.273571428571429</v>
      </c>
    </row>
    <row r="72" spans="1:14" x14ac:dyDescent="0.25">
      <c r="A72" s="248">
        <v>53</v>
      </c>
      <c r="B72" s="258"/>
      <c r="C72" s="4" t="s">
        <v>74</v>
      </c>
      <c r="D72" s="2">
        <v>3</v>
      </c>
      <c r="E72" s="200">
        <v>130.75</v>
      </c>
      <c r="F72" s="250">
        <v>66.25</v>
      </c>
      <c r="G72" s="200"/>
      <c r="H72" s="251">
        <v>39448</v>
      </c>
      <c r="I72" s="200">
        <v>146.86666666666667</v>
      </c>
      <c r="J72" s="249">
        <v>50.133333333333326</v>
      </c>
      <c r="K72" s="200"/>
      <c r="L72" s="252">
        <v>40179</v>
      </c>
      <c r="M72" s="250">
        <v>58.191666666666663</v>
      </c>
      <c r="N72" s="253"/>
    </row>
    <row r="73" spans="1:14" x14ac:dyDescent="0.25">
      <c r="A73" s="248">
        <v>54</v>
      </c>
      <c r="B73" s="258"/>
      <c r="C73" s="12" t="s">
        <v>75</v>
      </c>
      <c r="D73" s="42">
        <v>3</v>
      </c>
      <c r="E73" s="200"/>
      <c r="F73" s="250"/>
      <c r="G73" s="200">
        <v>58.160000000000004</v>
      </c>
      <c r="H73" s="251">
        <v>40997</v>
      </c>
      <c r="I73" s="200"/>
      <c r="J73" s="249"/>
      <c r="K73" s="200">
        <v>50.286666666666669</v>
      </c>
      <c r="L73" s="252">
        <v>40179</v>
      </c>
      <c r="M73" s="250"/>
      <c r="N73" s="253">
        <v>54.223333333333336</v>
      </c>
    </row>
    <row r="74" spans="1:14" x14ac:dyDescent="0.25">
      <c r="A74" s="248">
        <v>55</v>
      </c>
      <c r="B74" s="258"/>
      <c r="C74" s="4" t="s">
        <v>76</v>
      </c>
      <c r="D74" s="2">
        <v>1</v>
      </c>
      <c r="E74" s="197"/>
      <c r="F74" s="250"/>
      <c r="G74" s="197">
        <v>59.19</v>
      </c>
      <c r="H74" s="251">
        <v>39814</v>
      </c>
      <c r="I74" s="197"/>
      <c r="J74" s="249"/>
      <c r="K74" s="197">
        <v>37.96</v>
      </c>
      <c r="L74" s="252">
        <v>40179</v>
      </c>
      <c r="M74" s="250"/>
      <c r="N74" s="253">
        <v>48.575000000000003</v>
      </c>
    </row>
    <row r="75" spans="1:14" x14ac:dyDescent="0.25">
      <c r="A75" s="248">
        <v>56</v>
      </c>
      <c r="B75" s="258"/>
      <c r="C75" s="4" t="s">
        <v>77</v>
      </c>
      <c r="D75" s="2">
        <v>1</v>
      </c>
      <c r="E75" s="197"/>
      <c r="F75" s="250"/>
      <c r="G75" s="197">
        <v>73.709999999999994</v>
      </c>
      <c r="H75" s="251">
        <v>39814</v>
      </c>
      <c r="I75" s="197"/>
      <c r="J75" s="249"/>
      <c r="K75" s="197">
        <v>56.47</v>
      </c>
      <c r="L75" s="252">
        <v>40179</v>
      </c>
      <c r="M75" s="250"/>
      <c r="N75" s="253">
        <v>65.09</v>
      </c>
    </row>
    <row r="76" spans="1:14" x14ac:dyDescent="0.25">
      <c r="A76" s="248">
        <v>57</v>
      </c>
      <c r="B76" s="258"/>
      <c r="C76" s="16" t="s">
        <v>78</v>
      </c>
      <c r="D76" s="268">
        <v>4</v>
      </c>
      <c r="E76" s="200"/>
      <c r="F76" s="250"/>
      <c r="G76" s="200">
        <v>23.51</v>
      </c>
      <c r="H76" s="251">
        <v>40944</v>
      </c>
      <c r="I76" s="200"/>
      <c r="J76" s="249"/>
      <c r="K76" s="200">
        <v>18.3475</v>
      </c>
      <c r="L76" s="252">
        <v>40751</v>
      </c>
      <c r="M76" s="250"/>
      <c r="N76" s="253">
        <v>20.928750000000001</v>
      </c>
    </row>
    <row r="77" spans="1:14" x14ac:dyDescent="0.25">
      <c r="A77" s="248">
        <v>58</v>
      </c>
      <c r="B77" s="258"/>
      <c r="C77" s="6" t="s">
        <v>79</v>
      </c>
      <c r="D77" s="269">
        <v>1</v>
      </c>
      <c r="E77" s="197"/>
      <c r="F77" s="250"/>
      <c r="G77" s="197">
        <v>16.739999999999998</v>
      </c>
      <c r="H77" s="251">
        <v>39423</v>
      </c>
      <c r="I77" s="197"/>
      <c r="J77" s="249"/>
      <c r="K77" s="197">
        <v>15.94</v>
      </c>
      <c r="L77" s="252">
        <v>40773</v>
      </c>
      <c r="M77" s="250"/>
      <c r="N77" s="253">
        <v>16.34</v>
      </c>
    </row>
    <row r="78" spans="1:14" x14ac:dyDescent="0.25">
      <c r="A78" s="248">
        <v>59</v>
      </c>
      <c r="B78" s="257"/>
      <c r="C78" s="17" t="s">
        <v>80</v>
      </c>
      <c r="D78" s="269">
        <v>4</v>
      </c>
      <c r="E78" s="197"/>
      <c r="F78" s="250"/>
      <c r="G78" s="250">
        <v>73.972499999999997</v>
      </c>
      <c r="H78" s="251">
        <v>41053</v>
      </c>
      <c r="I78" s="197"/>
      <c r="J78" s="249"/>
      <c r="K78" s="197">
        <v>66.42</v>
      </c>
      <c r="L78" s="252">
        <v>40827</v>
      </c>
      <c r="M78" s="250"/>
      <c r="N78" s="253">
        <v>70.196249999999992</v>
      </c>
    </row>
    <row r="79" spans="1:14" x14ac:dyDescent="0.25">
      <c r="A79" s="248">
        <v>60</v>
      </c>
      <c r="B79" s="255" t="s">
        <v>81</v>
      </c>
      <c r="C79" s="17" t="s">
        <v>82</v>
      </c>
      <c r="D79" s="259">
        <v>24</v>
      </c>
      <c r="E79" s="197"/>
      <c r="F79" s="250"/>
      <c r="G79" s="197">
        <v>27.63</v>
      </c>
      <c r="H79" s="251">
        <v>40695</v>
      </c>
      <c r="I79" s="197"/>
      <c r="J79" s="249"/>
      <c r="K79" s="197">
        <v>24.37</v>
      </c>
      <c r="L79" s="252">
        <v>38534</v>
      </c>
      <c r="M79" s="250"/>
      <c r="N79" s="253">
        <v>26</v>
      </c>
    </row>
    <row r="80" spans="1:14" x14ac:dyDescent="0.25">
      <c r="A80" s="248">
        <v>61</v>
      </c>
      <c r="B80" s="257"/>
      <c r="C80" s="17" t="s">
        <v>83</v>
      </c>
      <c r="D80" s="269">
        <v>10</v>
      </c>
      <c r="E80" s="197"/>
      <c r="F80" s="250"/>
      <c r="G80" s="197">
        <v>44.75</v>
      </c>
      <c r="H80" s="251">
        <v>38534</v>
      </c>
      <c r="I80" s="197"/>
      <c r="J80" s="249"/>
      <c r="K80" s="197">
        <v>35.229999999999997</v>
      </c>
      <c r="L80" s="252">
        <v>40695</v>
      </c>
      <c r="M80" s="250"/>
      <c r="N80" s="253">
        <v>39.989999999999995</v>
      </c>
    </row>
    <row r="81" spans="1:14" x14ac:dyDescent="0.25">
      <c r="A81" s="248">
        <v>62</v>
      </c>
      <c r="B81" s="255" t="s">
        <v>84</v>
      </c>
      <c r="C81" s="6" t="s">
        <v>85</v>
      </c>
      <c r="D81" s="269">
        <v>6</v>
      </c>
      <c r="E81" s="250">
        <v>217.96500000000003</v>
      </c>
      <c r="F81" s="250">
        <v>7.0349999999999682</v>
      </c>
      <c r="G81" s="250"/>
      <c r="H81" s="251">
        <v>40034</v>
      </c>
      <c r="I81" s="250">
        <v>221.71166666666662</v>
      </c>
      <c r="J81" s="249">
        <v>3.2883333333333837</v>
      </c>
      <c r="K81" s="197"/>
      <c r="L81" s="252">
        <v>40728</v>
      </c>
      <c r="M81" s="250">
        <v>5.161666666666676</v>
      </c>
      <c r="N81" s="253"/>
    </row>
    <row r="82" spans="1:14" x14ac:dyDescent="0.25">
      <c r="A82" s="248">
        <v>63</v>
      </c>
      <c r="B82" s="258"/>
      <c r="C82" s="17" t="s">
        <v>86</v>
      </c>
      <c r="D82" s="269">
        <v>1</v>
      </c>
      <c r="E82" s="250">
        <v>313.16000000000003</v>
      </c>
      <c r="F82" s="250">
        <v>36.839999999999975</v>
      </c>
      <c r="G82" s="250"/>
      <c r="H82" s="251">
        <v>40396</v>
      </c>
      <c r="I82" s="250">
        <v>319.35000000000002</v>
      </c>
      <c r="J82" s="249">
        <v>30.649999999999977</v>
      </c>
      <c r="K82" s="197"/>
      <c r="L82" s="252">
        <v>40712</v>
      </c>
      <c r="M82" s="250">
        <v>33.744999999999976</v>
      </c>
      <c r="N82" s="253"/>
    </row>
    <row r="83" spans="1:14" x14ac:dyDescent="0.25">
      <c r="A83" s="248">
        <v>64</v>
      </c>
      <c r="B83" s="258"/>
      <c r="C83" s="6" t="s">
        <v>87</v>
      </c>
      <c r="D83" s="269">
        <v>10</v>
      </c>
      <c r="E83" s="200">
        <v>123.25800000000004</v>
      </c>
      <c r="F83" s="250">
        <v>26.741999999999962</v>
      </c>
      <c r="G83" s="200"/>
      <c r="H83" s="251">
        <v>40692</v>
      </c>
      <c r="I83" s="200">
        <v>128.565</v>
      </c>
      <c r="J83" s="249">
        <v>21.435000000000002</v>
      </c>
      <c r="K83" s="200"/>
      <c r="L83" s="252">
        <v>40405</v>
      </c>
      <c r="M83" s="250">
        <v>24.088499999999982</v>
      </c>
      <c r="N83" s="253"/>
    </row>
    <row r="84" spans="1:14" x14ac:dyDescent="0.25">
      <c r="A84" s="248">
        <v>65</v>
      </c>
      <c r="B84" s="258"/>
      <c r="C84" s="6" t="s">
        <v>88</v>
      </c>
      <c r="D84" s="269">
        <v>17</v>
      </c>
      <c r="E84" s="200">
        <v>202.76000000000002</v>
      </c>
      <c r="F84" s="250">
        <v>-22.760000000000019</v>
      </c>
      <c r="G84" s="200"/>
      <c r="H84" s="251">
        <v>40692</v>
      </c>
      <c r="I84" s="200">
        <v>200.28294117647059</v>
      </c>
      <c r="J84" s="249">
        <v>-20.282941176470587</v>
      </c>
      <c r="K84" s="200"/>
      <c r="L84" s="252">
        <v>41041</v>
      </c>
      <c r="M84" s="250">
        <v>-21.521470588235303</v>
      </c>
      <c r="N84" s="253"/>
    </row>
    <row r="85" spans="1:14" x14ac:dyDescent="0.25">
      <c r="A85" s="248">
        <v>66</v>
      </c>
      <c r="B85" s="258"/>
      <c r="C85" s="6" t="s">
        <v>89</v>
      </c>
      <c r="D85" s="269">
        <v>24</v>
      </c>
      <c r="E85" s="200">
        <v>79.755833333333342</v>
      </c>
      <c r="F85" s="250">
        <v>20.244166666666658</v>
      </c>
      <c r="G85" s="256"/>
      <c r="H85" s="251">
        <v>40995</v>
      </c>
      <c r="I85" s="200">
        <v>105.87</v>
      </c>
      <c r="J85" s="249">
        <v>-5.8700000000000045</v>
      </c>
      <c r="K85" s="200"/>
      <c r="L85" s="252">
        <v>40432</v>
      </c>
      <c r="M85" s="250">
        <v>7.1870833333333266</v>
      </c>
      <c r="N85" s="253"/>
    </row>
    <row r="86" spans="1:14" x14ac:dyDescent="0.25">
      <c r="A86" s="248" t="s">
        <v>362</v>
      </c>
      <c r="B86" s="258"/>
      <c r="C86" s="6"/>
      <c r="D86" s="269">
        <v>1</v>
      </c>
      <c r="E86" s="200"/>
      <c r="F86" s="250"/>
      <c r="G86" s="200">
        <v>14.28</v>
      </c>
      <c r="H86" s="251">
        <v>40995</v>
      </c>
      <c r="I86" s="200">
        <v>85.01</v>
      </c>
      <c r="J86" s="249">
        <v>14.989999999999995</v>
      </c>
      <c r="K86" s="200"/>
      <c r="L86" s="252">
        <v>40432</v>
      </c>
      <c r="M86" s="250">
        <v>7.4949999999999974</v>
      </c>
      <c r="N86" s="253">
        <v>7.14</v>
      </c>
    </row>
    <row r="87" spans="1:14" x14ac:dyDescent="0.25">
      <c r="A87" s="248">
        <v>67</v>
      </c>
      <c r="B87" s="258"/>
      <c r="C87" s="6" t="s">
        <v>90</v>
      </c>
      <c r="D87" s="269">
        <v>35</v>
      </c>
      <c r="E87" s="200">
        <v>269.59466666666663</v>
      </c>
      <c r="F87" s="250">
        <v>-49.594666666666626</v>
      </c>
      <c r="G87" s="200"/>
      <c r="H87" s="251">
        <v>40995</v>
      </c>
      <c r="I87" s="200">
        <v>265.98066666666665</v>
      </c>
      <c r="J87" s="249">
        <v>-45.98066666666665</v>
      </c>
      <c r="K87" s="200"/>
      <c r="L87" s="252">
        <v>40692</v>
      </c>
      <c r="M87" s="250">
        <v>-47.787666666666638</v>
      </c>
      <c r="N87" s="253"/>
    </row>
    <row r="88" spans="1:14" x14ac:dyDescent="0.25">
      <c r="A88" s="248">
        <v>68</v>
      </c>
      <c r="B88" s="258"/>
      <c r="C88" s="6" t="s">
        <v>91</v>
      </c>
      <c r="D88" s="269">
        <v>14</v>
      </c>
      <c r="E88" s="200">
        <v>148.95499999999998</v>
      </c>
      <c r="F88" s="250">
        <v>26.045000000000016</v>
      </c>
      <c r="G88" s="200"/>
      <c r="H88" s="251">
        <v>40995</v>
      </c>
      <c r="I88" s="200">
        <v>157.43642857142854</v>
      </c>
      <c r="J88" s="249">
        <v>17.563571428571464</v>
      </c>
      <c r="K88" s="200"/>
      <c r="L88" s="252">
        <v>39633</v>
      </c>
      <c r="M88" s="250">
        <v>21.80428571428574</v>
      </c>
      <c r="N88" s="253"/>
    </row>
    <row r="89" spans="1:14" x14ac:dyDescent="0.25">
      <c r="A89" s="248">
        <v>69</v>
      </c>
      <c r="B89" s="258"/>
      <c r="C89" s="6" t="s">
        <v>92</v>
      </c>
      <c r="D89" s="269">
        <v>27</v>
      </c>
      <c r="E89" s="250">
        <v>96.5</v>
      </c>
      <c r="F89" s="250">
        <v>3.5</v>
      </c>
      <c r="G89" s="250"/>
      <c r="H89" s="251">
        <v>40995</v>
      </c>
      <c r="I89" s="250">
        <v>109.17999999999999</v>
      </c>
      <c r="J89" s="249">
        <v>-9.1799999999999926</v>
      </c>
      <c r="K89" s="197"/>
      <c r="L89" s="252">
        <v>39633</v>
      </c>
      <c r="M89" s="250">
        <v>-2.8399999999999963</v>
      </c>
      <c r="N89" s="253"/>
    </row>
    <row r="90" spans="1:14" x14ac:dyDescent="0.25">
      <c r="A90" s="248" t="s">
        <v>363</v>
      </c>
      <c r="B90" s="258"/>
      <c r="C90" s="6"/>
      <c r="D90" s="269">
        <v>27</v>
      </c>
      <c r="E90" s="250">
        <v>181.88</v>
      </c>
      <c r="F90" s="250">
        <v>18.120000000000005</v>
      </c>
      <c r="G90" s="250"/>
      <c r="H90" s="251">
        <v>40995</v>
      </c>
      <c r="I90" s="250">
        <v>191.16000000000003</v>
      </c>
      <c r="J90" s="249">
        <v>8.839999999999975</v>
      </c>
      <c r="K90" s="197"/>
      <c r="L90" s="252">
        <v>39633</v>
      </c>
      <c r="M90" s="250">
        <v>13.47999999999999</v>
      </c>
      <c r="N90" s="253"/>
    </row>
    <row r="91" spans="1:14" x14ac:dyDescent="0.25">
      <c r="A91" s="248">
        <v>70</v>
      </c>
      <c r="B91" s="258"/>
      <c r="C91" s="17" t="s">
        <v>93</v>
      </c>
      <c r="D91" s="269">
        <v>55</v>
      </c>
      <c r="E91" s="250">
        <v>24.79</v>
      </c>
      <c r="F91" s="250">
        <v>125.21000000000001</v>
      </c>
      <c r="G91" s="250"/>
      <c r="H91" s="251">
        <v>40995</v>
      </c>
      <c r="I91" s="250">
        <v>34.81</v>
      </c>
      <c r="J91" s="249">
        <v>115.19</v>
      </c>
      <c r="K91" s="197"/>
      <c r="L91" s="252">
        <v>39633</v>
      </c>
      <c r="M91" s="250">
        <v>120.2</v>
      </c>
      <c r="N91" s="253"/>
    </row>
    <row r="92" spans="1:14" x14ac:dyDescent="0.25">
      <c r="A92" s="248">
        <v>71</v>
      </c>
      <c r="B92" s="258"/>
      <c r="C92" s="6" t="s">
        <v>94</v>
      </c>
      <c r="D92" s="269">
        <v>3</v>
      </c>
      <c r="E92" s="200"/>
      <c r="F92" s="250"/>
      <c r="G92" s="200">
        <v>47.534285714285716</v>
      </c>
      <c r="H92" s="251">
        <v>40336</v>
      </c>
      <c r="I92" s="256"/>
      <c r="J92" s="249"/>
      <c r="K92" s="200">
        <v>32.682499999999997</v>
      </c>
      <c r="L92" s="252">
        <v>39633</v>
      </c>
      <c r="M92" s="250"/>
      <c r="N92" s="253">
        <v>40.10839285714286</v>
      </c>
    </row>
    <row r="93" spans="1:14" x14ac:dyDescent="0.25">
      <c r="A93" s="248" t="s">
        <v>342</v>
      </c>
      <c r="B93" s="258"/>
      <c r="C93" s="6"/>
      <c r="D93" s="269">
        <v>4</v>
      </c>
      <c r="E93" s="200">
        <v>0</v>
      </c>
      <c r="F93" s="250">
        <v>100</v>
      </c>
      <c r="G93" s="200"/>
      <c r="H93" s="251">
        <v>40336</v>
      </c>
      <c r="I93" s="200">
        <v>16.166666666666668</v>
      </c>
      <c r="J93" s="249">
        <v>83.833333333333329</v>
      </c>
      <c r="K93" s="200"/>
      <c r="L93" s="252">
        <v>39633</v>
      </c>
      <c r="M93" s="250">
        <v>91.916666666666657</v>
      </c>
      <c r="N93" s="253"/>
    </row>
    <row r="94" spans="1:14" x14ac:dyDescent="0.25">
      <c r="A94" s="248">
        <v>72</v>
      </c>
      <c r="B94" s="258"/>
      <c r="C94" s="6" t="s">
        <v>95</v>
      </c>
      <c r="D94" s="269">
        <v>10</v>
      </c>
      <c r="E94" s="200">
        <v>67.25200000000001</v>
      </c>
      <c r="F94" s="250">
        <v>7.7479999999999905</v>
      </c>
      <c r="G94" s="256"/>
      <c r="H94" s="251">
        <v>40981</v>
      </c>
      <c r="I94" s="200">
        <v>99.5</v>
      </c>
      <c r="J94" s="249">
        <v>-24.5</v>
      </c>
      <c r="K94" s="200"/>
      <c r="L94" s="252">
        <v>40800</v>
      </c>
      <c r="M94" s="250">
        <v>-8.3760000000000048</v>
      </c>
      <c r="N94" s="253"/>
    </row>
    <row r="95" spans="1:14" x14ac:dyDescent="0.25">
      <c r="A95" s="248" t="s">
        <v>364</v>
      </c>
      <c r="B95" s="258"/>
      <c r="C95" s="6"/>
      <c r="D95" s="269">
        <v>8</v>
      </c>
      <c r="E95" s="200"/>
      <c r="F95" s="250"/>
      <c r="G95" s="200">
        <v>44.922500000000007</v>
      </c>
      <c r="H95" s="251">
        <v>40982</v>
      </c>
      <c r="I95" s="200">
        <v>38.119999999999997</v>
      </c>
      <c r="J95" s="249">
        <v>36.880000000000003</v>
      </c>
      <c r="K95" s="200"/>
      <c r="L95" s="252">
        <v>40801</v>
      </c>
      <c r="M95" s="250">
        <v>18.440000000000001</v>
      </c>
      <c r="N95" s="253">
        <v>22.461250000000003</v>
      </c>
    </row>
    <row r="96" spans="1:14" x14ac:dyDescent="0.25">
      <c r="A96" s="248">
        <v>73</v>
      </c>
      <c r="B96" s="258"/>
      <c r="C96" s="6" t="s">
        <v>96</v>
      </c>
      <c r="D96" s="269">
        <v>21</v>
      </c>
      <c r="E96" s="200">
        <v>78.761176470588239</v>
      </c>
      <c r="F96" s="250">
        <v>21.238823529411761</v>
      </c>
      <c r="G96" s="200"/>
      <c r="H96" s="251">
        <v>40981</v>
      </c>
      <c r="I96" s="200">
        <v>100.30235294117647</v>
      </c>
      <c r="J96" s="249">
        <v>-0.30235294117646561</v>
      </c>
      <c r="K96" s="200"/>
      <c r="L96" s="252">
        <v>40336</v>
      </c>
      <c r="M96" s="250">
        <v>10.468235294117648</v>
      </c>
      <c r="N96" s="253"/>
    </row>
    <row r="97" spans="1:16" x14ac:dyDescent="0.25">
      <c r="A97" s="248">
        <v>74</v>
      </c>
      <c r="B97" s="258"/>
      <c r="C97" s="18" t="s">
        <v>97</v>
      </c>
      <c r="D97" s="269">
        <v>1</v>
      </c>
      <c r="E97" s="250">
        <v>15.81</v>
      </c>
      <c r="F97" s="250">
        <v>4.1899999999999995</v>
      </c>
      <c r="G97" s="250"/>
      <c r="H97" s="251">
        <v>40981</v>
      </c>
      <c r="I97" s="250">
        <v>22.76</v>
      </c>
      <c r="J97" s="249">
        <v>-2.7600000000000016</v>
      </c>
      <c r="K97" s="197"/>
      <c r="L97" s="252">
        <v>40336</v>
      </c>
      <c r="M97" s="250">
        <v>0.71499999999999897</v>
      </c>
      <c r="N97" s="253"/>
    </row>
    <row r="98" spans="1:16" x14ac:dyDescent="0.25">
      <c r="A98" s="248">
        <v>75</v>
      </c>
      <c r="B98" s="258"/>
      <c r="C98" s="6" t="s">
        <v>98</v>
      </c>
      <c r="D98" s="269">
        <v>3</v>
      </c>
      <c r="E98" s="200">
        <v>27.653333333333336</v>
      </c>
      <c r="F98" s="250">
        <v>22.346666666666664</v>
      </c>
      <c r="G98" s="200"/>
      <c r="H98" s="251">
        <v>40981</v>
      </c>
      <c r="I98" s="200">
        <v>40.126666666666665</v>
      </c>
      <c r="J98" s="249">
        <v>9.8733333333333348</v>
      </c>
      <c r="K98" s="200"/>
      <c r="L98" s="252">
        <v>40336</v>
      </c>
      <c r="M98" s="250">
        <v>16.11</v>
      </c>
      <c r="N98" s="253"/>
    </row>
    <row r="99" spans="1:16" x14ac:dyDescent="0.25">
      <c r="A99" s="248">
        <v>76</v>
      </c>
      <c r="B99" s="258"/>
      <c r="C99" s="6" t="s">
        <v>99</v>
      </c>
      <c r="D99" s="269">
        <v>90</v>
      </c>
      <c r="E99" s="250"/>
      <c r="F99" s="250"/>
      <c r="G99" s="250">
        <v>38.700000000000003</v>
      </c>
      <c r="H99" s="251">
        <v>40981</v>
      </c>
      <c r="I99" s="250"/>
      <c r="J99" s="249"/>
      <c r="K99" s="197">
        <v>19.8</v>
      </c>
      <c r="L99" s="252">
        <v>40413</v>
      </c>
      <c r="M99" s="250"/>
      <c r="N99" s="253">
        <v>29.25</v>
      </c>
      <c r="O99" s="1"/>
      <c r="P99" s="1"/>
    </row>
    <row r="100" spans="1:16" x14ac:dyDescent="0.25">
      <c r="A100" s="248">
        <v>77</v>
      </c>
      <c r="B100" s="258"/>
      <c r="C100" s="6" t="s">
        <v>100</v>
      </c>
      <c r="D100" s="269">
        <v>4</v>
      </c>
      <c r="E100" s="250">
        <v>50.68</v>
      </c>
      <c r="F100" s="250">
        <v>-5.68</v>
      </c>
      <c r="G100" s="250"/>
      <c r="H100" s="251">
        <v>40981</v>
      </c>
      <c r="I100" s="250">
        <v>49.39</v>
      </c>
      <c r="J100" s="249">
        <v>-4.3900000000000006</v>
      </c>
      <c r="K100" s="197"/>
      <c r="L100" s="252">
        <v>40251</v>
      </c>
      <c r="M100" s="250">
        <v>-5.0350000000000001</v>
      </c>
      <c r="N100" s="253"/>
      <c r="O100" s="1"/>
      <c r="P100" s="1"/>
    </row>
    <row r="101" spans="1:16" x14ac:dyDescent="0.25">
      <c r="A101" s="248" t="s">
        <v>343</v>
      </c>
      <c r="B101" s="258"/>
      <c r="C101" s="6"/>
      <c r="D101" s="269">
        <v>7</v>
      </c>
      <c r="E101" s="250"/>
      <c r="F101" s="250"/>
      <c r="G101" s="250">
        <v>182.37</v>
      </c>
      <c r="H101" s="251">
        <v>40981</v>
      </c>
      <c r="I101" s="250"/>
      <c r="J101" s="249"/>
      <c r="K101" s="197">
        <v>151.63</v>
      </c>
      <c r="L101" s="252">
        <v>40251</v>
      </c>
      <c r="M101" s="250"/>
      <c r="N101" s="253">
        <v>167</v>
      </c>
      <c r="O101" s="1"/>
      <c r="P101" s="1"/>
    </row>
    <row r="102" spans="1:16" x14ac:dyDescent="0.25">
      <c r="A102" s="248">
        <v>78</v>
      </c>
      <c r="B102" s="258"/>
      <c r="C102" s="6" t="s">
        <v>101</v>
      </c>
      <c r="D102" s="269">
        <v>2</v>
      </c>
      <c r="E102" s="250">
        <v>38.65</v>
      </c>
      <c r="F102" s="250">
        <v>-18.649999999999999</v>
      </c>
      <c r="G102" s="250"/>
      <c r="H102" s="251">
        <v>40981</v>
      </c>
      <c r="I102" s="250">
        <v>48.31</v>
      </c>
      <c r="J102" s="249">
        <v>-28.310000000000002</v>
      </c>
      <c r="K102" s="197"/>
      <c r="L102" s="252">
        <v>40251</v>
      </c>
      <c r="M102" s="250">
        <v>-23.48</v>
      </c>
      <c r="N102" s="253"/>
      <c r="O102" s="1"/>
    </row>
    <row r="103" spans="1:16" x14ac:dyDescent="0.25">
      <c r="A103" s="248">
        <v>79</v>
      </c>
      <c r="B103" s="258"/>
      <c r="C103" s="6" t="s">
        <v>102</v>
      </c>
      <c r="D103" s="269">
        <v>6</v>
      </c>
      <c r="E103" s="250">
        <v>28.89</v>
      </c>
      <c r="F103" s="250">
        <v>31.11</v>
      </c>
      <c r="G103" s="250"/>
      <c r="H103" s="251">
        <v>41490</v>
      </c>
      <c r="I103" s="250">
        <v>41.518333333333338</v>
      </c>
      <c r="J103" s="249">
        <v>18.481666666666662</v>
      </c>
      <c r="K103" s="197"/>
      <c r="L103" s="252">
        <v>41041</v>
      </c>
      <c r="M103" s="250">
        <v>24.795833333333331</v>
      </c>
      <c r="N103" s="253"/>
      <c r="O103" s="1"/>
      <c r="P103" s="1"/>
    </row>
    <row r="104" spans="1:16" x14ac:dyDescent="0.25">
      <c r="A104" s="248" t="s">
        <v>353</v>
      </c>
      <c r="B104" s="258"/>
      <c r="C104" s="6"/>
      <c r="D104" s="269">
        <v>34</v>
      </c>
      <c r="E104" s="250">
        <v>139.44999999999999</v>
      </c>
      <c r="F104" s="250">
        <v>20.550000000000011</v>
      </c>
      <c r="G104" s="250"/>
      <c r="H104" s="251">
        <v>40981</v>
      </c>
      <c r="I104" s="250">
        <v>171.86</v>
      </c>
      <c r="J104" s="249">
        <v>-11.860000000000014</v>
      </c>
      <c r="K104" s="197"/>
      <c r="L104" s="252">
        <v>41490</v>
      </c>
      <c r="M104" s="250">
        <v>4.3449999999999989</v>
      </c>
      <c r="N104" s="253"/>
      <c r="O104" s="1"/>
      <c r="P104" s="1"/>
    </row>
    <row r="105" spans="1:16" x14ac:dyDescent="0.25">
      <c r="A105" s="248">
        <v>80</v>
      </c>
      <c r="B105" s="258"/>
      <c r="C105" s="6" t="s">
        <v>103</v>
      </c>
      <c r="D105" s="269">
        <v>65</v>
      </c>
      <c r="E105" s="250">
        <v>128.72999999999999</v>
      </c>
      <c r="F105" s="250">
        <v>1.2700000000000102</v>
      </c>
      <c r="G105" s="250"/>
      <c r="H105" s="251">
        <v>40731</v>
      </c>
      <c r="I105" s="250">
        <v>130.93</v>
      </c>
      <c r="J105" s="249">
        <v>-0.93000000000000682</v>
      </c>
      <c r="K105" s="197"/>
      <c r="L105" s="252">
        <v>41490</v>
      </c>
      <c r="M105" s="250">
        <v>0.17000000000000171</v>
      </c>
      <c r="N105" s="253"/>
      <c r="O105" s="1"/>
      <c r="P105" s="1"/>
    </row>
    <row r="106" spans="1:16" x14ac:dyDescent="0.25">
      <c r="A106" s="248">
        <v>81</v>
      </c>
      <c r="B106" s="258"/>
      <c r="C106" s="17" t="s">
        <v>104</v>
      </c>
      <c r="D106" s="269">
        <v>1</v>
      </c>
      <c r="E106" s="250">
        <v>61.02</v>
      </c>
      <c r="F106" s="250">
        <v>3.9799999999999969</v>
      </c>
      <c r="G106" s="250"/>
      <c r="H106" s="251">
        <v>40731</v>
      </c>
      <c r="I106" s="250">
        <v>64.790000000000006</v>
      </c>
      <c r="J106" s="249">
        <v>0.20999999999999375</v>
      </c>
      <c r="K106" s="197"/>
      <c r="L106" s="252">
        <v>41490</v>
      </c>
      <c r="M106" s="250">
        <v>2.0949999999999953</v>
      </c>
      <c r="N106" s="253"/>
      <c r="O106" s="1"/>
      <c r="P106" s="1"/>
    </row>
    <row r="107" spans="1:16" x14ac:dyDescent="0.25">
      <c r="A107" s="248">
        <v>82</v>
      </c>
      <c r="B107" s="258"/>
      <c r="C107" s="6" t="s">
        <v>105</v>
      </c>
      <c r="D107" s="269">
        <v>20</v>
      </c>
      <c r="E107" s="250"/>
      <c r="F107" s="250"/>
      <c r="G107" s="250">
        <v>7.64</v>
      </c>
      <c r="H107" s="251">
        <v>40981</v>
      </c>
      <c r="I107" s="250">
        <v>32.69</v>
      </c>
      <c r="J107" s="249">
        <v>12.310000000000002</v>
      </c>
      <c r="K107" s="197"/>
      <c r="L107" s="252">
        <v>41490</v>
      </c>
      <c r="M107" s="285">
        <v>6.1550000000000011</v>
      </c>
      <c r="N107" s="284">
        <v>3.82</v>
      </c>
      <c r="O107" s="1"/>
      <c r="P107" s="1"/>
    </row>
    <row r="108" spans="1:16" x14ac:dyDescent="0.25">
      <c r="A108" s="248">
        <v>83</v>
      </c>
      <c r="B108" s="258"/>
      <c r="C108" s="15" t="s">
        <v>106</v>
      </c>
      <c r="D108" s="269">
        <v>4</v>
      </c>
      <c r="E108" s="250">
        <v>70.36</v>
      </c>
      <c r="F108" s="250">
        <v>-5.3599999999999994</v>
      </c>
      <c r="G108" s="250"/>
      <c r="H108" s="251">
        <v>40981</v>
      </c>
      <c r="I108" s="270">
        <v>73.14</v>
      </c>
      <c r="J108" s="249">
        <v>-8.14</v>
      </c>
      <c r="K108" s="197"/>
      <c r="L108" s="252">
        <v>41490</v>
      </c>
      <c r="M108" s="250">
        <v>-6.75</v>
      </c>
      <c r="N108" s="253"/>
      <c r="O108" s="1"/>
      <c r="P108" s="1"/>
    </row>
    <row r="109" spans="1:16" x14ac:dyDescent="0.25">
      <c r="A109" s="248" t="s">
        <v>344</v>
      </c>
      <c r="B109" s="258"/>
      <c r="C109" s="6"/>
      <c r="D109" s="269">
        <v>11</v>
      </c>
      <c r="E109" s="250">
        <v>106.56</v>
      </c>
      <c r="F109" s="250">
        <v>3.4399999999999977</v>
      </c>
      <c r="G109" s="270"/>
      <c r="H109" s="251">
        <v>40981</v>
      </c>
      <c r="I109" s="250">
        <v>109.78</v>
      </c>
      <c r="J109" s="249">
        <v>0.21999999999999886</v>
      </c>
      <c r="K109" s="197"/>
      <c r="L109" s="252">
        <v>41490</v>
      </c>
      <c r="M109" s="250">
        <v>1.8299999999999983</v>
      </c>
      <c r="N109" s="253"/>
      <c r="O109" s="1"/>
      <c r="P109" s="1"/>
    </row>
    <row r="110" spans="1:16" x14ac:dyDescent="0.25">
      <c r="A110" s="248" t="s">
        <v>354</v>
      </c>
      <c r="B110" s="258"/>
      <c r="C110" s="6"/>
      <c r="D110" s="269">
        <v>11</v>
      </c>
      <c r="E110" s="250">
        <v>29.09</v>
      </c>
      <c r="F110" s="250">
        <v>0.91000000000000014</v>
      </c>
      <c r="G110" s="250"/>
      <c r="H110" s="251">
        <v>40984</v>
      </c>
      <c r="I110" s="250">
        <v>35.81</v>
      </c>
      <c r="J110" s="249">
        <v>-5.8100000000000023</v>
      </c>
      <c r="K110" s="197"/>
      <c r="L110" s="252">
        <v>41490</v>
      </c>
      <c r="M110" s="250">
        <v>-2.4500000000000011</v>
      </c>
      <c r="N110" s="253"/>
      <c r="O110" s="1"/>
      <c r="P110" s="1"/>
    </row>
    <row r="111" spans="1:16" x14ac:dyDescent="0.25">
      <c r="A111" s="248">
        <v>84</v>
      </c>
      <c r="B111" s="258"/>
      <c r="C111" s="6" t="s">
        <v>107</v>
      </c>
      <c r="D111" s="269">
        <v>14</v>
      </c>
      <c r="E111" s="250">
        <v>52.569000000000003</v>
      </c>
      <c r="F111" s="250">
        <v>7.4309999999999974</v>
      </c>
      <c r="G111" s="250"/>
      <c r="H111" s="251">
        <v>40981</v>
      </c>
      <c r="I111" s="250">
        <v>100.42692307692309</v>
      </c>
      <c r="J111" s="249">
        <v>-40.426923076923089</v>
      </c>
      <c r="K111" s="197"/>
      <c r="L111" s="252">
        <v>41490</v>
      </c>
      <c r="M111" s="250">
        <v>-16.497961538461546</v>
      </c>
      <c r="N111" s="253"/>
      <c r="O111" s="1"/>
      <c r="P111" s="1"/>
    </row>
    <row r="112" spans="1:16" x14ac:dyDescent="0.25">
      <c r="A112" s="248">
        <v>85</v>
      </c>
      <c r="B112" s="258"/>
      <c r="C112" s="6" t="s">
        <v>108</v>
      </c>
      <c r="D112" s="269">
        <v>62</v>
      </c>
      <c r="E112" s="250">
        <v>85.17</v>
      </c>
      <c r="F112" s="250">
        <v>14.829999999999998</v>
      </c>
      <c r="G112" s="250"/>
      <c r="H112" s="251">
        <v>40984</v>
      </c>
      <c r="I112" s="250">
        <v>93.64</v>
      </c>
      <c r="J112" s="249">
        <v>6.3599999999999994</v>
      </c>
      <c r="K112" s="197"/>
      <c r="L112" s="252">
        <v>41490</v>
      </c>
      <c r="M112" s="250">
        <v>10.594999999999999</v>
      </c>
      <c r="N112" s="253"/>
      <c r="O112" s="1"/>
      <c r="P112" s="1"/>
    </row>
    <row r="113" spans="1:17" x14ac:dyDescent="0.25">
      <c r="A113" s="248">
        <v>86</v>
      </c>
      <c r="B113" s="258"/>
      <c r="C113" s="6" t="s">
        <v>109</v>
      </c>
      <c r="D113" s="269">
        <v>7</v>
      </c>
      <c r="E113" s="250">
        <v>47.477142857142859</v>
      </c>
      <c r="F113" s="250">
        <v>52.522857142857141</v>
      </c>
      <c r="G113" s="250"/>
      <c r="H113" s="251">
        <v>40984</v>
      </c>
      <c r="I113" s="250">
        <v>59.145000000000003</v>
      </c>
      <c r="J113" s="249">
        <v>40.854999999999997</v>
      </c>
      <c r="K113" s="197"/>
      <c r="L113" s="252">
        <v>41490</v>
      </c>
      <c r="M113" s="250">
        <v>46.688928571428569</v>
      </c>
      <c r="N113" s="253"/>
      <c r="O113" s="1"/>
      <c r="P113" s="1"/>
    </row>
    <row r="114" spans="1:17" x14ac:dyDescent="0.25">
      <c r="A114" s="248" t="s">
        <v>355</v>
      </c>
      <c r="B114" s="258"/>
      <c r="C114" s="6"/>
      <c r="D114" s="269">
        <v>3</v>
      </c>
      <c r="E114" s="250">
        <v>94.05</v>
      </c>
      <c r="F114" s="250">
        <v>-24.049999999999997</v>
      </c>
      <c r="G114" s="250"/>
      <c r="H114" s="251">
        <v>40984</v>
      </c>
      <c r="I114" s="250">
        <v>95.41</v>
      </c>
      <c r="J114" s="249">
        <v>-25.409999999999997</v>
      </c>
      <c r="K114" s="197"/>
      <c r="L114" s="252">
        <v>41490</v>
      </c>
      <c r="M114" s="250">
        <v>-24.729999999999997</v>
      </c>
      <c r="N114" s="253"/>
      <c r="O114" s="1"/>
      <c r="P114" s="1"/>
    </row>
    <row r="115" spans="1:17" x14ac:dyDescent="0.25">
      <c r="A115" s="248">
        <v>87</v>
      </c>
      <c r="B115" s="258"/>
      <c r="C115" s="17" t="s">
        <v>110</v>
      </c>
      <c r="D115" s="259">
        <v>9</v>
      </c>
      <c r="E115" s="250">
        <v>113.27</v>
      </c>
      <c r="F115" s="250">
        <v>6.730000000000004</v>
      </c>
      <c r="G115" s="250"/>
      <c r="H115" s="251">
        <v>40984</v>
      </c>
      <c r="I115" s="250">
        <v>122.1</v>
      </c>
      <c r="J115" s="249">
        <v>-2.0999999999999943</v>
      </c>
      <c r="K115" s="197"/>
      <c r="L115" s="252">
        <v>41490</v>
      </c>
      <c r="M115" s="250">
        <v>2.3150000000000048</v>
      </c>
      <c r="N115" s="253"/>
      <c r="O115" s="271"/>
      <c r="P115" s="271"/>
      <c r="Q115" s="32"/>
    </row>
    <row r="116" spans="1:17" x14ac:dyDescent="0.25">
      <c r="A116" s="248">
        <v>88</v>
      </c>
      <c r="B116" s="258"/>
      <c r="C116" s="6" t="s">
        <v>113</v>
      </c>
      <c r="D116" s="269">
        <v>50</v>
      </c>
      <c r="E116" s="250">
        <v>112.14</v>
      </c>
      <c r="F116" s="250">
        <v>37.86</v>
      </c>
      <c r="G116" s="250"/>
      <c r="H116" s="251">
        <v>40984</v>
      </c>
      <c r="I116" s="250">
        <v>128.34</v>
      </c>
      <c r="J116" s="249">
        <v>21.659999999999997</v>
      </c>
      <c r="K116" s="197"/>
      <c r="L116" s="252">
        <v>41490</v>
      </c>
      <c r="M116" s="250">
        <v>29.759999999999998</v>
      </c>
      <c r="N116" s="253"/>
      <c r="O116" s="1"/>
      <c r="P116" s="1"/>
    </row>
    <row r="117" spans="1:17" x14ac:dyDescent="0.25">
      <c r="A117" s="248">
        <v>89</v>
      </c>
      <c r="B117" s="258"/>
      <c r="C117" s="6" t="s">
        <v>114</v>
      </c>
      <c r="D117" s="269">
        <v>4</v>
      </c>
      <c r="E117" s="250">
        <v>52.797499999999999</v>
      </c>
      <c r="F117" s="250">
        <v>22.202500000000001</v>
      </c>
      <c r="G117" s="250"/>
      <c r="H117" s="251">
        <v>40984</v>
      </c>
      <c r="I117" s="250">
        <v>81.099999999999994</v>
      </c>
      <c r="J117" s="249">
        <v>-6.0999999999999943</v>
      </c>
      <c r="K117" s="197"/>
      <c r="L117" s="252">
        <v>41490</v>
      </c>
      <c r="M117" s="250">
        <v>8.0512500000000031</v>
      </c>
      <c r="N117" s="253"/>
      <c r="O117" s="1"/>
      <c r="P117" s="1"/>
    </row>
    <row r="118" spans="1:17" x14ac:dyDescent="0.25">
      <c r="A118" s="248">
        <v>90</v>
      </c>
      <c r="B118" s="258"/>
      <c r="C118" s="6" t="s">
        <v>115</v>
      </c>
      <c r="D118" s="269">
        <v>1</v>
      </c>
      <c r="E118" s="250">
        <v>107.46</v>
      </c>
      <c r="F118" s="250">
        <v>-57.459999999999994</v>
      </c>
      <c r="G118" s="250"/>
      <c r="H118" s="251">
        <v>40984</v>
      </c>
      <c r="I118" s="250">
        <v>116.35</v>
      </c>
      <c r="J118" s="249">
        <v>-66.349999999999994</v>
      </c>
      <c r="K118" s="197"/>
      <c r="L118" s="252">
        <v>41490</v>
      </c>
      <c r="M118" s="250">
        <v>-61.904999999999994</v>
      </c>
      <c r="N118" s="253"/>
      <c r="O118" s="1"/>
      <c r="P118" s="1"/>
    </row>
    <row r="119" spans="1:17" x14ac:dyDescent="0.25">
      <c r="A119" s="248">
        <v>91</v>
      </c>
      <c r="B119" s="258"/>
      <c r="C119" s="6" t="s">
        <v>116</v>
      </c>
      <c r="D119" s="269">
        <v>36</v>
      </c>
      <c r="E119" s="250">
        <v>87.52</v>
      </c>
      <c r="F119" s="250">
        <v>32.480000000000004</v>
      </c>
      <c r="G119" s="250"/>
      <c r="H119" s="251">
        <v>40984</v>
      </c>
      <c r="I119" s="250">
        <v>95.92</v>
      </c>
      <c r="J119" s="249">
        <v>24.08</v>
      </c>
      <c r="K119" s="197"/>
      <c r="L119" s="252">
        <v>41490</v>
      </c>
      <c r="M119" s="250">
        <v>28.28</v>
      </c>
      <c r="N119" s="253"/>
      <c r="O119" s="1"/>
      <c r="P119" s="1"/>
    </row>
    <row r="120" spans="1:17" x14ac:dyDescent="0.25">
      <c r="A120" s="248">
        <v>92</v>
      </c>
      <c r="B120" s="258"/>
      <c r="C120" s="15" t="s">
        <v>117</v>
      </c>
      <c r="D120" s="259">
        <v>15</v>
      </c>
      <c r="E120" s="250">
        <v>121.53</v>
      </c>
      <c r="F120" s="250">
        <v>-21.53</v>
      </c>
      <c r="G120" s="250"/>
      <c r="H120" s="251">
        <v>41412</v>
      </c>
      <c r="I120" s="250">
        <v>121.53</v>
      </c>
      <c r="J120" s="249">
        <v>-21.53</v>
      </c>
      <c r="K120" s="197"/>
      <c r="L120" s="252">
        <v>40654</v>
      </c>
      <c r="M120" s="250">
        <v>-21.53</v>
      </c>
      <c r="N120" s="253"/>
      <c r="O120" s="1"/>
      <c r="P120" s="1"/>
    </row>
    <row r="121" spans="1:17" ht="15.75" thickBot="1" x14ac:dyDescent="0.3">
      <c r="A121" s="272">
        <v>93</v>
      </c>
      <c r="B121" s="273"/>
      <c r="C121" s="46" t="s">
        <v>118</v>
      </c>
      <c r="D121" s="274">
        <v>6</v>
      </c>
      <c r="E121" s="275"/>
      <c r="F121" s="275"/>
      <c r="G121" s="275">
        <v>38.926666666666669</v>
      </c>
      <c r="H121" s="276">
        <v>40986</v>
      </c>
      <c r="I121" s="205"/>
      <c r="J121" s="277"/>
      <c r="K121" s="275">
        <v>29.501666666666665</v>
      </c>
      <c r="L121" s="278">
        <v>40286</v>
      </c>
      <c r="M121" s="275"/>
      <c r="N121" s="279">
        <v>34.214166666666671</v>
      </c>
      <c r="O121" s="1"/>
      <c r="P121" s="1"/>
    </row>
    <row r="122" spans="1:17" x14ac:dyDescent="0.25">
      <c r="A122" s="280"/>
      <c r="D122" s="209"/>
      <c r="E122" s="209"/>
      <c r="F122" s="209"/>
      <c r="G122" s="209"/>
      <c r="H122" s="281"/>
      <c r="I122" s="209"/>
      <c r="J122" s="209"/>
      <c r="K122" s="209"/>
      <c r="L122" s="281"/>
      <c r="M122" s="281"/>
      <c r="N122" s="281"/>
    </row>
    <row r="123" spans="1:17" x14ac:dyDescent="0.25">
      <c r="D123" s="209"/>
      <c r="E123" s="209"/>
      <c r="F123" s="209"/>
      <c r="G123" s="209"/>
      <c r="H123" s="281"/>
      <c r="I123" s="209"/>
      <c r="J123" s="209"/>
      <c r="K123" s="209"/>
      <c r="L123" s="281"/>
      <c r="M123" s="43"/>
      <c r="N123" s="43"/>
    </row>
    <row r="124" spans="1:17" x14ac:dyDescent="0.25">
      <c r="D124" s="209"/>
      <c r="E124" s="209"/>
      <c r="F124" s="209"/>
      <c r="G124" s="209"/>
      <c r="H124" s="281"/>
      <c r="I124" s="209"/>
      <c r="J124" s="209"/>
      <c r="K124" s="209"/>
      <c r="L124" s="281"/>
      <c r="M124" s="43"/>
      <c r="N124" s="43"/>
    </row>
    <row r="125" spans="1:17" x14ac:dyDescent="0.25">
      <c r="D125" s="209"/>
      <c r="E125" s="209"/>
      <c r="F125" s="209"/>
      <c r="G125" s="209"/>
      <c r="H125" s="281"/>
      <c r="I125" s="209"/>
      <c r="J125" s="209"/>
      <c r="K125" s="209"/>
      <c r="L125" s="281"/>
      <c r="M125" s="43"/>
      <c r="N125" s="43"/>
    </row>
    <row r="126" spans="1:17" x14ac:dyDescent="0.25">
      <c r="D126" s="209"/>
      <c r="E126" s="209"/>
      <c r="F126" s="209"/>
      <c r="G126" s="209"/>
      <c r="H126" s="281"/>
      <c r="I126" s="209"/>
      <c r="J126" s="209"/>
      <c r="K126" s="209"/>
      <c r="L126" s="281"/>
      <c r="M126" s="43"/>
      <c r="N126" s="43"/>
    </row>
  </sheetData>
  <mergeCells count="18">
    <mergeCell ref="B79:B80"/>
    <mergeCell ref="B81:B121"/>
    <mergeCell ref="A3:D3"/>
    <mergeCell ref="C4:C6"/>
    <mergeCell ref="B4:B6"/>
    <mergeCell ref="A4:A6"/>
    <mergeCell ref="D4:D6"/>
    <mergeCell ref="B16:B23"/>
    <mergeCell ref="B8:B13"/>
    <mergeCell ref="B14:B15"/>
    <mergeCell ref="I3:L3"/>
    <mergeCell ref="H4:H5"/>
    <mergeCell ref="A1:N2"/>
    <mergeCell ref="B24:B50"/>
    <mergeCell ref="B51:B78"/>
    <mergeCell ref="M3:N3"/>
    <mergeCell ref="L4:L5"/>
    <mergeCell ref="E3:H3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55"/>
  <sheetViews>
    <sheetView zoomScale="85" zoomScaleNormal="85" zoomScaleSheetLayoutView="85" zoomScalePageLayoutView="70" workbookViewId="0">
      <selection sqref="A1:M1"/>
    </sheetView>
  </sheetViews>
  <sheetFormatPr baseColWidth="10" defaultColWidth="9.140625" defaultRowHeight="15" x14ac:dyDescent="0.25"/>
  <cols>
    <col min="1" max="1" width="4.28515625" style="282" bestFit="1" customWidth="1"/>
    <col min="2" max="2" width="11.5703125" style="67" bestFit="1" customWidth="1"/>
    <col min="3" max="3" width="55.5703125" style="282" bestFit="1" customWidth="1"/>
    <col min="4" max="4" width="14.28515625" style="282" bestFit="1" customWidth="1"/>
    <col min="5" max="5" width="12.7109375" style="282" bestFit="1" customWidth="1"/>
    <col min="6" max="6" width="12.42578125" style="282" customWidth="1"/>
    <col min="7" max="9" width="5.7109375" style="282" bestFit="1" customWidth="1"/>
    <col min="10" max="10" width="13.7109375" style="282" bestFit="1" customWidth="1"/>
    <col min="11" max="11" width="14" style="282" bestFit="1" customWidth="1"/>
    <col min="12" max="13" width="12.85546875" style="282" bestFit="1" customWidth="1"/>
    <col min="14" max="16384" width="9.140625" style="282"/>
  </cols>
  <sheetData>
    <row r="1" spans="1:13" x14ac:dyDescent="0.25">
      <c r="A1" s="145" t="s">
        <v>563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3" spans="1:13" x14ac:dyDescent="0.25">
      <c r="A3" s="145" t="s">
        <v>556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1:13" ht="15.75" thickBot="1" x14ac:dyDescent="0.3"/>
    <row r="5" spans="1:13" x14ac:dyDescent="0.25">
      <c r="A5" s="162" t="s">
        <v>544</v>
      </c>
      <c r="B5" s="149" t="s">
        <v>356</v>
      </c>
      <c r="C5" s="149"/>
      <c r="D5" s="149" t="s">
        <v>534</v>
      </c>
      <c r="E5" s="149"/>
      <c r="F5" s="149"/>
      <c r="G5" s="149"/>
      <c r="H5" s="149"/>
      <c r="I5" s="149"/>
      <c r="J5" s="149" t="s">
        <v>535</v>
      </c>
      <c r="K5" s="149"/>
      <c r="L5" s="149"/>
      <c r="M5" s="150"/>
    </row>
    <row r="6" spans="1:13" x14ac:dyDescent="0.25">
      <c r="A6" s="151"/>
      <c r="B6" s="164" t="s">
        <v>545</v>
      </c>
      <c r="C6" s="165" t="s">
        <v>1</v>
      </c>
      <c r="D6" s="109" t="s">
        <v>511</v>
      </c>
      <c r="E6" s="109" t="s">
        <v>530</v>
      </c>
      <c r="F6" s="155" t="s">
        <v>532</v>
      </c>
      <c r="G6" s="155"/>
      <c r="H6" s="155" t="s">
        <v>533</v>
      </c>
      <c r="I6" s="155"/>
      <c r="J6" s="109" t="s">
        <v>511</v>
      </c>
      <c r="K6" s="109" t="s">
        <v>523</v>
      </c>
      <c r="L6" s="109" t="s">
        <v>560</v>
      </c>
      <c r="M6" s="99" t="s">
        <v>561</v>
      </c>
    </row>
    <row r="7" spans="1:13" ht="16.5" x14ac:dyDescent="0.3">
      <c r="A7" s="151"/>
      <c r="B7" s="164"/>
      <c r="C7" s="165"/>
      <c r="D7" s="109" t="s">
        <v>531</v>
      </c>
      <c r="E7" s="109" t="s">
        <v>536</v>
      </c>
      <c r="F7" s="109" t="s">
        <v>537</v>
      </c>
      <c r="G7" s="109" t="s">
        <v>538</v>
      </c>
      <c r="H7" s="109" t="s">
        <v>539</v>
      </c>
      <c r="I7" s="109" t="s">
        <v>540</v>
      </c>
      <c r="J7" s="109" t="s">
        <v>531</v>
      </c>
      <c r="K7" s="109" t="s">
        <v>541</v>
      </c>
      <c r="L7" s="109" t="s">
        <v>542</v>
      </c>
      <c r="M7" s="99" t="s">
        <v>543</v>
      </c>
    </row>
    <row r="8" spans="1:13" x14ac:dyDescent="0.25">
      <c r="A8" s="151"/>
      <c r="B8" s="164"/>
      <c r="C8" s="165"/>
      <c r="D8" s="109" t="s">
        <v>8</v>
      </c>
      <c r="E8" s="109" t="s">
        <v>8</v>
      </c>
      <c r="F8" s="109" t="s">
        <v>8</v>
      </c>
      <c r="G8" s="109" t="s">
        <v>8</v>
      </c>
      <c r="H8" s="109" t="s">
        <v>8</v>
      </c>
      <c r="I8" s="109" t="s">
        <v>8</v>
      </c>
      <c r="J8" s="109" t="s">
        <v>8</v>
      </c>
      <c r="K8" s="109" t="s">
        <v>8</v>
      </c>
      <c r="L8" s="109" t="s">
        <v>8</v>
      </c>
      <c r="M8" s="99" t="s">
        <v>8</v>
      </c>
    </row>
    <row r="9" spans="1:13" ht="15.75" thickBot="1" x14ac:dyDescent="0.3">
      <c r="A9" s="115">
        <v>1</v>
      </c>
      <c r="B9" s="116">
        <v>2</v>
      </c>
      <c r="C9" s="116">
        <v>3</v>
      </c>
      <c r="D9" s="116">
        <v>4</v>
      </c>
      <c r="E9" s="116">
        <v>5</v>
      </c>
      <c r="F9" s="116">
        <v>6</v>
      </c>
      <c r="G9" s="116">
        <v>7</v>
      </c>
      <c r="H9" s="116">
        <v>8</v>
      </c>
      <c r="I9" s="116">
        <v>9</v>
      </c>
      <c r="J9" s="116">
        <v>10</v>
      </c>
      <c r="K9" s="116">
        <v>11</v>
      </c>
      <c r="L9" s="116">
        <v>12</v>
      </c>
      <c r="M9" s="117">
        <v>13</v>
      </c>
    </row>
    <row r="10" spans="1:13" x14ac:dyDescent="0.25">
      <c r="A10" s="118">
        <v>1</v>
      </c>
      <c r="B10" s="119">
        <v>1</v>
      </c>
      <c r="C10" s="327" t="s">
        <v>10</v>
      </c>
      <c r="D10" s="112">
        <v>75.78</v>
      </c>
      <c r="E10" s="112"/>
      <c r="F10" s="112">
        <v>160.91</v>
      </c>
      <c r="G10" s="112">
        <v>253.03</v>
      </c>
      <c r="H10" s="112">
        <v>190.965</v>
      </c>
      <c r="I10" s="112">
        <v>168.04</v>
      </c>
      <c r="J10" s="112">
        <v>75.78</v>
      </c>
      <c r="K10" s="112"/>
      <c r="L10" s="112">
        <v>39.090000000000003</v>
      </c>
      <c r="M10" s="113">
        <v>9.0349999999999966</v>
      </c>
    </row>
    <row r="11" spans="1:13" x14ac:dyDescent="0.25">
      <c r="A11" s="100">
        <v>2</v>
      </c>
      <c r="B11" s="5">
        <v>2</v>
      </c>
      <c r="C11" s="283" t="s">
        <v>10</v>
      </c>
      <c r="D11" s="98">
        <v>98.64</v>
      </c>
      <c r="E11" s="98"/>
      <c r="F11" s="98">
        <v>113.435</v>
      </c>
      <c r="G11" s="98">
        <v>113.16</v>
      </c>
      <c r="H11" s="98">
        <v>160.18</v>
      </c>
      <c r="I11" s="98">
        <v>179.43</v>
      </c>
      <c r="J11" s="98">
        <v>98.64</v>
      </c>
      <c r="K11" s="98"/>
      <c r="L11" s="98">
        <v>-13.435000000000002</v>
      </c>
      <c r="M11" s="77">
        <v>-60.180000000000007</v>
      </c>
    </row>
    <row r="12" spans="1:13" x14ac:dyDescent="0.25">
      <c r="A12" s="100">
        <v>3</v>
      </c>
      <c r="B12" s="5">
        <v>4</v>
      </c>
      <c r="C12" s="283" t="s">
        <v>13</v>
      </c>
      <c r="D12" s="98">
        <v>65.954999999999998</v>
      </c>
      <c r="E12" s="98">
        <v>195.45499999999998</v>
      </c>
      <c r="F12" s="98" t="s">
        <v>524</v>
      </c>
      <c r="G12" s="98" t="s">
        <v>524</v>
      </c>
      <c r="H12" s="98" t="s">
        <v>525</v>
      </c>
      <c r="I12" s="98" t="s">
        <v>525</v>
      </c>
      <c r="J12" s="98">
        <v>65.954999999999998</v>
      </c>
      <c r="K12" s="98">
        <v>4.5450000000000159</v>
      </c>
      <c r="L12" s="98"/>
      <c r="M12" s="77"/>
    </row>
    <row r="13" spans="1:13" x14ac:dyDescent="0.25">
      <c r="A13" s="100">
        <v>4</v>
      </c>
      <c r="B13" s="5" t="s">
        <v>337</v>
      </c>
      <c r="C13" s="283" t="s">
        <v>19</v>
      </c>
      <c r="D13" s="98">
        <v>36.339999999999996</v>
      </c>
      <c r="E13" s="98">
        <v>86.234999999999999</v>
      </c>
      <c r="F13" s="98" t="s">
        <v>525</v>
      </c>
      <c r="G13" s="98" t="s">
        <v>525</v>
      </c>
      <c r="H13" s="98" t="s">
        <v>4</v>
      </c>
      <c r="I13" s="98" t="s">
        <v>4</v>
      </c>
      <c r="J13" s="98">
        <v>36.339999999999996</v>
      </c>
      <c r="K13" s="98">
        <v>25.12863636363636</v>
      </c>
      <c r="L13" s="98"/>
      <c r="M13" s="77"/>
    </row>
    <row r="14" spans="1:13" x14ac:dyDescent="0.25">
      <c r="A14" s="100">
        <v>5</v>
      </c>
      <c r="B14" s="5" t="s">
        <v>338</v>
      </c>
      <c r="C14" s="283" t="s">
        <v>22</v>
      </c>
      <c r="D14" s="98">
        <v>138.51499999999999</v>
      </c>
      <c r="E14" s="98">
        <v>177.12</v>
      </c>
      <c r="F14" s="98">
        <v>192.375</v>
      </c>
      <c r="G14" s="98">
        <v>515.58000000000004</v>
      </c>
      <c r="H14" s="98">
        <v>219</v>
      </c>
      <c r="I14" s="98">
        <v>150.38</v>
      </c>
      <c r="J14" s="98">
        <v>138.51499999999999</v>
      </c>
      <c r="K14" s="98">
        <v>97.88</v>
      </c>
      <c r="L14" s="98">
        <v>82.625</v>
      </c>
      <c r="M14" s="77">
        <v>56</v>
      </c>
    </row>
    <row r="15" spans="1:13" x14ac:dyDescent="0.25">
      <c r="A15" s="100">
        <v>6</v>
      </c>
      <c r="B15" s="5">
        <v>10</v>
      </c>
      <c r="C15" s="283" t="s">
        <v>26</v>
      </c>
      <c r="D15" s="98">
        <v>57.4</v>
      </c>
      <c r="E15" s="98"/>
      <c r="F15" s="98" t="s">
        <v>525</v>
      </c>
      <c r="G15" s="98" t="s">
        <v>525</v>
      </c>
      <c r="H15" s="98" t="s">
        <v>525</v>
      </c>
      <c r="I15" s="98" t="s">
        <v>525</v>
      </c>
      <c r="J15" s="98">
        <v>57.4</v>
      </c>
      <c r="K15" s="98"/>
      <c r="L15" s="98"/>
      <c r="M15" s="77"/>
    </row>
    <row r="16" spans="1:13" x14ac:dyDescent="0.25">
      <c r="A16" s="100">
        <v>7</v>
      </c>
      <c r="B16" s="5">
        <v>12</v>
      </c>
      <c r="C16" s="283" t="s">
        <v>28</v>
      </c>
      <c r="D16" s="98">
        <v>150.44999999999999</v>
      </c>
      <c r="E16" s="98">
        <v>102.575</v>
      </c>
      <c r="F16" s="98" t="s">
        <v>526</v>
      </c>
      <c r="G16" s="98" t="s">
        <v>526</v>
      </c>
      <c r="H16" s="98" t="s">
        <v>526</v>
      </c>
      <c r="I16" s="98" t="s">
        <v>526</v>
      </c>
      <c r="J16" s="98">
        <v>150.44999999999999</v>
      </c>
      <c r="K16" s="98">
        <v>37.424999999999997</v>
      </c>
      <c r="L16" s="98"/>
      <c r="M16" s="77"/>
    </row>
    <row r="17" spans="1:13" x14ac:dyDescent="0.25">
      <c r="A17" s="100">
        <v>8</v>
      </c>
      <c r="B17" s="5">
        <v>15</v>
      </c>
      <c r="C17" s="283" t="s">
        <v>32</v>
      </c>
      <c r="D17" s="98">
        <v>48.9</v>
      </c>
      <c r="E17" s="98">
        <v>34.097500000000004</v>
      </c>
      <c r="F17" s="98" t="s">
        <v>525</v>
      </c>
      <c r="G17" s="98" t="s">
        <v>525</v>
      </c>
      <c r="H17" s="98">
        <v>47.1</v>
      </c>
      <c r="I17" s="98">
        <v>58.01</v>
      </c>
      <c r="J17" s="98">
        <v>48.9</v>
      </c>
      <c r="K17" s="98">
        <v>11.902499999999996</v>
      </c>
      <c r="L17" s="98"/>
      <c r="M17" s="77">
        <v>-1.1000000000000014</v>
      </c>
    </row>
    <row r="18" spans="1:13" x14ac:dyDescent="0.25">
      <c r="A18" s="100">
        <v>9</v>
      </c>
      <c r="B18" s="5">
        <v>16</v>
      </c>
      <c r="C18" s="283" t="s">
        <v>33</v>
      </c>
      <c r="D18" s="98">
        <v>14.183333333333334</v>
      </c>
      <c r="E18" s="98">
        <v>40.914999999999999</v>
      </c>
      <c r="F18" s="98">
        <v>28.914999999999999</v>
      </c>
      <c r="G18" s="98">
        <v>49.75</v>
      </c>
      <c r="H18" s="98">
        <v>57.995000000000005</v>
      </c>
      <c r="I18" s="98">
        <v>51.34</v>
      </c>
      <c r="J18" s="98">
        <v>14.183333333333334</v>
      </c>
      <c r="K18" s="98">
        <v>3.0850000000000009</v>
      </c>
      <c r="L18" s="98">
        <v>15.085000000000001</v>
      </c>
      <c r="M18" s="77">
        <v>-13.995000000000005</v>
      </c>
    </row>
    <row r="19" spans="1:13" x14ac:dyDescent="0.25">
      <c r="A19" s="100">
        <v>10</v>
      </c>
      <c r="B19" s="5" t="s">
        <v>357</v>
      </c>
      <c r="C19" s="283" t="s">
        <v>34</v>
      </c>
      <c r="D19" s="98">
        <v>5.8</v>
      </c>
      <c r="E19" s="98"/>
      <c r="F19" s="98"/>
      <c r="G19" s="98"/>
      <c r="H19" s="98"/>
      <c r="I19" s="98"/>
      <c r="J19" s="98">
        <v>5.8</v>
      </c>
      <c r="K19" s="98"/>
      <c r="L19" s="98"/>
      <c r="M19" s="77"/>
    </row>
    <row r="20" spans="1:13" x14ac:dyDescent="0.25">
      <c r="A20" s="100">
        <v>11</v>
      </c>
      <c r="B20" s="5" t="s">
        <v>358</v>
      </c>
      <c r="C20" s="283" t="s">
        <v>36</v>
      </c>
      <c r="D20" s="98">
        <v>14.3</v>
      </c>
      <c r="E20" s="98"/>
      <c r="F20" s="98"/>
      <c r="G20" s="98"/>
      <c r="H20" s="98"/>
      <c r="I20" s="98"/>
      <c r="J20" s="98">
        <v>14.3</v>
      </c>
      <c r="K20" s="98"/>
      <c r="L20" s="98"/>
      <c r="M20" s="77"/>
    </row>
    <row r="21" spans="1:13" x14ac:dyDescent="0.25">
      <c r="A21" s="100">
        <v>12</v>
      </c>
      <c r="B21" s="5">
        <v>28</v>
      </c>
      <c r="C21" s="283" t="s">
        <v>48</v>
      </c>
      <c r="D21" s="98">
        <v>58.741</v>
      </c>
      <c r="E21" s="98">
        <v>29.03</v>
      </c>
      <c r="F21" s="98">
        <v>57.83</v>
      </c>
      <c r="G21" s="98">
        <v>115.14</v>
      </c>
      <c r="H21" s="98" t="s">
        <v>525</v>
      </c>
      <c r="I21" s="98" t="s">
        <v>525</v>
      </c>
      <c r="J21" s="98">
        <v>58.741</v>
      </c>
      <c r="K21" s="98"/>
      <c r="L21" s="98"/>
      <c r="M21" s="77"/>
    </row>
    <row r="22" spans="1:13" x14ac:dyDescent="0.25">
      <c r="A22" s="100">
        <v>13</v>
      </c>
      <c r="B22" s="5">
        <v>29</v>
      </c>
      <c r="C22" s="283" t="s">
        <v>49</v>
      </c>
      <c r="D22" s="98">
        <v>38</v>
      </c>
      <c r="E22" s="98">
        <v>9.1199999999999992</v>
      </c>
      <c r="F22" s="98" t="s">
        <v>525</v>
      </c>
      <c r="G22" s="98" t="s">
        <v>525</v>
      </c>
      <c r="H22" s="98" t="s">
        <v>525</v>
      </c>
      <c r="I22" s="98" t="s">
        <v>525</v>
      </c>
      <c r="J22" s="98">
        <v>38</v>
      </c>
      <c r="K22" s="98"/>
      <c r="L22" s="98"/>
      <c r="M22" s="77"/>
    </row>
    <row r="23" spans="1:13" x14ac:dyDescent="0.25">
      <c r="A23" s="100">
        <v>14</v>
      </c>
      <c r="B23" s="5">
        <v>30</v>
      </c>
      <c r="C23" s="283" t="s">
        <v>50</v>
      </c>
      <c r="D23" s="98">
        <v>7.6616666666666671</v>
      </c>
      <c r="E23" s="98">
        <v>29.25</v>
      </c>
      <c r="F23" s="98">
        <v>35.549999999999997</v>
      </c>
      <c r="G23" s="98">
        <v>18.09</v>
      </c>
      <c r="H23" s="98">
        <v>39.44</v>
      </c>
      <c r="I23" s="98">
        <v>68.97</v>
      </c>
      <c r="J23" s="98">
        <v>7.6616666666666671</v>
      </c>
      <c r="K23" s="98">
        <v>18.416666666666664</v>
      </c>
      <c r="L23" s="98">
        <v>12.116666666666667</v>
      </c>
      <c r="M23" s="77">
        <v>8.2266666666666666</v>
      </c>
    </row>
    <row r="24" spans="1:13" x14ac:dyDescent="0.25">
      <c r="A24" s="100">
        <v>15</v>
      </c>
      <c r="B24" s="5">
        <v>31</v>
      </c>
      <c r="C24" s="283" t="s">
        <v>51</v>
      </c>
      <c r="D24" s="98">
        <v>71.08</v>
      </c>
      <c r="E24" s="98"/>
      <c r="F24" s="98">
        <v>90.545000000000002</v>
      </c>
      <c r="G24" s="98">
        <v>119.18</v>
      </c>
      <c r="H24" s="98">
        <v>161.435</v>
      </c>
      <c r="I24" s="98">
        <v>195.62</v>
      </c>
      <c r="J24" s="98">
        <v>71.08</v>
      </c>
      <c r="K24" s="98"/>
      <c r="L24" s="98">
        <v>279.45499999999998</v>
      </c>
      <c r="M24" s="77">
        <v>208.565</v>
      </c>
    </row>
    <row r="25" spans="1:13" x14ac:dyDescent="0.25">
      <c r="A25" s="100">
        <v>16</v>
      </c>
      <c r="B25" s="5">
        <v>35</v>
      </c>
      <c r="C25" s="283" t="s">
        <v>56</v>
      </c>
      <c r="D25" s="98">
        <v>62.357999999999997</v>
      </c>
      <c r="E25" s="98">
        <v>88.11</v>
      </c>
      <c r="F25" s="98" t="s">
        <v>525</v>
      </c>
      <c r="G25" s="98" t="s">
        <v>525</v>
      </c>
      <c r="H25" s="98" t="s">
        <v>525</v>
      </c>
      <c r="I25" s="98" t="s">
        <v>525</v>
      </c>
      <c r="J25" s="98">
        <v>62.357999999999997</v>
      </c>
      <c r="K25" s="98">
        <v>-4.7099999999999937</v>
      </c>
      <c r="L25" s="98"/>
      <c r="M25" s="77"/>
    </row>
    <row r="26" spans="1:13" x14ac:dyDescent="0.25">
      <c r="A26" s="100">
        <v>17</v>
      </c>
      <c r="B26" s="5" t="s">
        <v>360</v>
      </c>
      <c r="C26" s="283" t="s">
        <v>63</v>
      </c>
      <c r="D26" s="98">
        <v>31.12</v>
      </c>
      <c r="E26" s="98"/>
      <c r="F26" s="98"/>
      <c r="G26" s="98"/>
      <c r="H26" s="98"/>
      <c r="I26" s="98"/>
      <c r="J26" s="98">
        <v>31.12</v>
      </c>
      <c r="K26" s="98"/>
      <c r="L26" s="98"/>
      <c r="M26" s="77"/>
    </row>
    <row r="27" spans="1:13" x14ac:dyDescent="0.25">
      <c r="A27" s="100">
        <v>18</v>
      </c>
      <c r="B27" s="5">
        <v>46</v>
      </c>
      <c r="C27" s="283" t="s">
        <v>67</v>
      </c>
      <c r="D27" s="98">
        <v>81.846249999999998</v>
      </c>
      <c r="E27" s="98">
        <v>85.795000000000002</v>
      </c>
      <c r="F27" s="98" t="s">
        <v>525</v>
      </c>
      <c r="G27" s="98" t="s">
        <v>525</v>
      </c>
      <c r="H27" s="98" t="s">
        <v>525</v>
      </c>
      <c r="I27" s="98" t="s">
        <v>525</v>
      </c>
      <c r="J27" s="98">
        <v>81.846249999999998</v>
      </c>
      <c r="K27" s="98">
        <v>39.204999999999998</v>
      </c>
      <c r="L27" s="98"/>
      <c r="M27" s="77"/>
    </row>
    <row r="28" spans="1:13" x14ac:dyDescent="0.25">
      <c r="A28" s="100">
        <v>19</v>
      </c>
      <c r="B28" s="5">
        <v>51</v>
      </c>
      <c r="C28" s="283" t="s">
        <v>72</v>
      </c>
      <c r="D28" s="98">
        <v>52.255000000000003</v>
      </c>
      <c r="E28" s="98">
        <v>124.58</v>
      </c>
      <c r="F28" s="98">
        <v>97.405000000000001</v>
      </c>
      <c r="G28" s="98">
        <v>252.98</v>
      </c>
      <c r="H28" s="98" t="s">
        <v>525</v>
      </c>
      <c r="I28" s="98" t="s">
        <v>525</v>
      </c>
      <c r="J28" s="98">
        <v>52.255000000000003</v>
      </c>
      <c r="K28" s="98">
        <v>29.586666666666659</v>
      </c>
      <c r="L28" s="98">
        <v>56.761666666666656</v>
      </c>
      <c r="M28" s="77"/>
    </row>
    <row r="29" spans="1:13" x14ac:dyDescent="0.25">
      <c r="A29" s="100">
        <v>20</v>
      </c>
      <c r="B29" s="5" t="s">
        <v>361</v>
      </c>
      <c r="C29" s="283" t="s">
        <v>73</v>
      </c>
      <c r="D29" s="98">
        <v>64.273571428571429</v>
      </c>
      <c r="E29" s="98">
        <v>135.09</v>
      </c>
      <c r="F29" s="98" t="s">
        <v>524</v>
      </c>
      <c r="G29" s="98" t="s">
        <v>524</v>
      </c>
      <c r="H29" s="98" t="s">
        <v>524</v>
      </c>
      <c r="I29" s="98" t="s">
        <v>524</v>
      </c>
      <c r="J29" s="98">
        <v>64.273571428571429</v>
      </c>
      <c r="K29" s="98">
        <v>-28.312222222222232</v>
      </c>
      <c r="L29" s="98"/>
      <c r="M29" s="77"/>
    </row>
    <row r="30" spans="1:13" x14ac:dyDescent="0.25">
      <c r="A30" s="100">
        <v>21</v>
      </c>
      <c r="B30" s="5">
        <v>54</v>
      </c>
      <c r="C30" s="283" t="s">
        <v>75</v>
      </c>
      <c r="D30" s="98">
        <v>54.223333333333336</v>
      </c>
      <c r="E30" s="98">
        <v>116.2</v>
      </c>
      <c r="F30" s="98">
        <v>94.085000000000008</v>
      </c>
      <c r="G30" s="98">
        <v>178.22</v>
      </c>
      <c r="H30" s="98">
        <v>119.56</v>
      </c>
      <c r="I30" s="98">
        <v>104.42</v>
      </c>
      <c r="J30" s="98">
        <v>54.223333333333336</v>
      </c>
      <c r="K30" s="98">
        <v>-16.200000000000003</v>
      </c>
      <c r="L30" s="98">
        <v>5.914999999999992</v>
      </c>
      <c r="M30" s="77">
        <v>-19.560000000000002</v>
      </c>
    </row>
    <row r="31" spans="1:13" x14ac:dyDescent="0.25">
      <c r="A31" s="100">
        <v>22</v>
      </c>
      <c r="B31" s="5">
        <v>55</v>
      </c>
      <c r="C31" s="283" t="s">
        <v>76</v>
      </c>
      <c r="D31" s="98">
        <v>48.575000000000003</v>
      </c>
      <c r="E31" s="98"/>
      <c r="F31" s="98">
        <v>131.80500000000001</v>
      </c>
      <c r="G31" s="98">
        <v>200.91</v>
      </c>
      <c r="H31" s="98">
        <v>194.285</v>
      </c>
      <c r="I31" s="98">
        <v>185.2</v>
      </c>
      <c r="J31" s="98">
        <v>48.575000000000003</v>
      </c>
      <c r="K31" s="98"/>
      <c r="L31" s="98">
        <v>102.19499999999999</v>
      </c>
      <c r="M31" s="77">
        <v>39.715000000000003</v>
      </c>
    </row>
    <row r="32" spans="1:13" x14ac:dyDescent="0.25">
      <c r="A32" s="100">
        <v>23</v>
      </c>
      <c r="B32" s="5">
        <v>56</v>
      </c>
      <c r="C32" s="283" t="s">
        <v>77</v>
      </c>
      <c r="D32" s="98">
        <v>65.09</v>
      </c>
      <c r="E32" s="98"/>
      <c r="F32" s="98" t="s">
        <v>525</v>
      </c>
      <c r="G32" s="98" t="s">
        <v>525</v>
      </c>
      <c r="H32" s="98" t="s">
        <v>525</v>
      </c>
      <c r="I32" s="98" t="s">
        <v>525</v>
      </c>
      <c r="J32" s="98">
        <v>65.09</v>
      </c>
      <c r="K32" s="98"/>
      <c r="L32" s="98"/>
      <c r="M32" s="77"/>
    </row>
    <row r="33" spans="1:13" x14ac:dyDescent="0.25">
      <c r="A33" s="100">
        <v>24</v>
      </c>
      <c r="B33" s="5">
        <v>57</v>
      </c>
      <c r="C33" s="283" t="s">
        <v>78</v>
      </c>
      <c r="D33" s="98">
        <v>20.928750000000001</v>
      </c>
      <c r="E33" s="98">
        <v>126.465</v>
      </c>
      <c r="F33" s="98" t="s">
        <v>525</v>
      </c>
      <c r="G33" s="98" t="s">
        <v>525</v>
      </c>
      <c r="H33" s="98" t="s">
        <v>525</v>
      </c>
      <c r="I33" s="98" t="s">
        <v>525</v>
      </c>
      <c r="J33" s="98">
        <v>20.928750000000001</v>
      </c>
      <c r="K33" s="98">
        <v>23.534999999999997</v>
      </c>
      <c r="L33" s="98"/>
      <c r="M33" s="77"/>
    </row>
    <row r="34" spans="1:13" x14ac:dyDescent="0.25">
      <c r="A34" s="100">
        <v>25</v>
      </c>
      <c r="B34" s="5">
        <v>58</v>
      </c>
      <c r="C34" s="283" t="s">
        <v>79</v>
      </c>
      <c r="D34" s="98">
        <v>16.34</v>
      </c>
      <c r="E34" s="98"/>
      <c r="F34" s="98">
        <v>123.495</v>
      </c>
      <c r="G34" s="98">
        <v>100.36</v>
      </c>
      <c r="H34" s="98">
        <v>163.375</v>
      </c>
      <c r="I34" s="98">
        <v>70.400000000000006</v>
      </c>
      <c r="J34" s="98">
        <v>16.34</v>
      </c>
      <c r="K34" s="98"/>
      <c r="L34" s="98">
        <v>-3.4950000000000045</v>
      </c>
      <c r="M34" s="77">
        <v>-43.375</v>
      </c>
    </row>
    <row r="35" spans="1:13" x14ac:dyDescent="0.25">
      <c r="A35" s="100">
        <v>26</v>
      </c>
      <c r="B35" s="5">
        <v>59</v>
      </c>
      <c r="C35" s="283" t="s">
        <v>80</v>
      </c>
      <c r="D35" s="98">
        <v>70.196249999999992</v>
      </c>
      <c r="E35" s="98">
        <v>82.924999999999997</v>
      </c>
      <c r="F35" s="98" t="s">
        <v>525</v>
      </c>
      <c r="G35" s="98" t="s">
        <v>525</v>
      </c>
      <c r="H35" s="98" t="s">
        <v>524</v>
      </c>
      <c r="I35" s="98" t="s">
        <v>524</v>
      </c>
      <c r="J35" s="98">
        <v>70.196249999999992</v>
      </c>
      <c r="K35" s="98">
        <v>32.075000000000003</v>
      </c>
      <c r="L35" s="98"/>
      <c r="M35" s="77"/>
    </row>
    <row r="36" spans="1:13" x14ac:dyDescent="0.25">
      <c r="A36" s="100">
        <v>27</v>
      </c>
      <c r="B36" s="5">
        <v>60</v>
      </c>
      <c r="C36" s="283" t="s">
        <v>82</v>
      </c>
      <c r="D36" s="98">
        <v>26</v>
      </c>
      <c r="E36" s="98">
        <v>23.445</v>
      </c>
      <c r="F36" s="98">
        <v>0</v>
      </c>
      <c r="G36" s="98">
        <v>0</v>
      </c>
      <c r="H36" s="98">
        <v>31.79</v>
      </c>
      <c r="I36" s="98">
        <v>26.67</v>
      </c>
      <c r="J36" s="98">
        <v>26</v>
      </c>
      <c r="K36" s="98">
        <v>1.5549999999999997</v>
      </c>
      <c r="L36" s="98">
        <v>25</v>
      </c>
      <c r="M36" s="77">
        <v>-6.7899999999999991</v>
      </c>
    </row>
    <row r="37" spans="1:13" x14ac:dyDescent="0.25">
      <c r="A37" s="100">
        <v>28</v>
      </c>
      <c r="B37" s="5">
        <v>61</v>
      </c>
      <c r="C37" s="283" t="s">
        <v>83</v>
      </c>
      <c r="D37" s="98">
        <v>39.989999999999995</v>
      </c>
      <c r="E37" s="98">
        <v>45.03</v>
      </c>
      <c r="F37" s="98">
        <v>36.385000000000005</v>
      </c>
      <c r="G37" s="98">
        <v>54.52</v>
      </c>
      <c r="H37" s="98">
        <v>120.34</v>
      </c>
      <c r="I37" s="98">
        <v>156.75</v>
      </c>
      <c r="J37" s="98">
        <v>39.989999999999995</v>
      </c>
      <c r="K37" s="98">
        <v>14.969999999999999</v>
      </c>
      <c r="L37" s="98">
        <v>23.614999999999995</v>
      </c>
      <c r="M37" s="77">
        <v>-60.34</v>
      </c>
    </row>
    <row r="38" spans="1:13" x14ac:dyDescent="0.25">
      <c r="A38" s="100">
        <v>29</v>
      </c>
      <c r="B38" s="5">
        <v>71</v>
      </c>
      <c r="C38" s="283" t="s">
        <v>94</v>
      </c>
      <c r="D38" s="98">
        <v>40.10839285714286</v>
      </c>
      <c r="E38" s="98">
        <v>41.849999999999994</v>
      </c>
      <c r="F38" s="98">
        <v>40.795000000000002</v>
      </c>
      <c r="G38" s="98">
        <v>47.84</v>
      </c>
      <c r="H38" s="98" t="s">
        <v>525</v>
      </c>
      <c r="I38" s="98" t="s">
        <v>525</v>
      </c>
      <c r="J38" s="98">
        <v>40.10839285714286</v>
      </c>
      <c r="K38" s="98">
        <v>58.150000000000006</v>
      </c>
      <c r="L38" s="98">
        <v>59.204999999999998</v>
      </c>
      <c r="M38" s="77"/>
    </row>
    <row r="39" spans="1:13" x14ac:dyDescent="0.25">
      <c r="A39" s="100">
        <v>30</v>
      </c>
      <c r="B39" s="5">
        <v>76</v>
      </c>
      <c r="C39" s="283" t="s">
        <v>99</v>
      </c>
      <c r="D39" s="98">
        <v>29.25</v>
      </c>
      <c r="E39" s="98">
        <v>99.064999999999998</v>
      </c>
      <c r="F39" s="98" t="s">
        <v>525</v>
      </c>
      <c r="G39" s="98" t="s">
        <v>525</v>
      </c>
      <c r="H39" s="98" t="s">
        <v>524</v>
      </c>
      <c r="I39" s="98" t="s">
        <v>524</v>
      </c>
      <c r="J39" s="98">
        <v>29.25</v>
      </c>
      <c r="K39" s="98">
        <v>-49.064999999999998</v>
      </c>
      <c r="L39" s="98"/>
      <c r="M39" s="77"/>
    </row>
    <row r="40" spans="1:13" x14ac:dyDescent="0.25">
      <c r="A40" s="100">
        <v>31</v>
      </c>
      <c r="B40" s="5" t="s">
        <v>343</v>
      </c>
      <c r="C40" s="283" t="s">
        <v>100</v>
      </c>
      <c r="D40" s="98">
        <v>167</v>
      </c>
      <c r="E40" s="98">
        <v>26.885000000000002</v>
      </c>
      <c r="F40" s="98" t="s">
        <v>525</v>
      </c>
      <c r="G40" s="98" t="s">
        <v>525</v>
      </c>
      <c r="H40" s="98" t="s">
        <v>524</v>
      </c>
      <c r="I40" s="98" t="s">
        <v>524</v>
      </c>
      <c r="J40" s="98">
        <v>167</v>
      </c>
      <c r="K40" s="98">
        <v>-6.8850000000000016</v>
      </c>
      <c r="L40" s="98"/>
      <c r="M40" s="77"/>
    </row>
    <row r="41" spans="1:13" ht="15.75" thickBot="1" x14ac:dyDescent="0.3">
      <c r="A41" s="101">
        <v>32</v>
      </c>
      <c r="B41" s="102">
        <v>93</v>
      </c>
      <c r="C41" s="328" t="s">
        <v>118</v>
      </c>
      <c r="D41" s="103">
        <v>34.214166666666671</v>
      </c>
      <c r="E41" s="103">
        <v>82.33</v>
      </c>
      <c r="F41" s="103">
        <v>73.414999999999992</v>
      </c>
      <c r="G41" s="103">
        <v>57.4</v>
      </c>
      <c r="H41" s="103">
        <v>110.97</v>
      </c>
      <c r="I41" s="103">
        <v>106.45</v>
      </c>
      <c r="J41" s="103">
        <v>34.214166666666671</v>
      </c>
      <c r="K41" s="103">
        <v>17.670000000000002</v>
      </c>
      <c r="L41" s="103">
        <v>26.585000000000008</v>
      </c>
      <c r="M41" s="104">
        <v>-10.969999999999999</v>
      </c>
    </row>
    <row r="44" spans="1:13" x14ac:dyDescent="0.25">
      <c r="A44" s="145" t="s">
        <v>557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15.75" thickBot="1" x14ac:dyDescent="0.3"/>
    <row r="46" spans="1:13" x14ac:dyDescent="0.25">
      <c r="A46" s="146" t="s">
        <v>544</v>
      </c>
      <c r="B46" s="148" t="s">
        <v>356</v>
      </c>
      <c r="C46" s="149"/>
      <c r="D46" s="149" t="s">
        <v>534</v>
      </c>
      <c r="E46" s="149"/>
      <c r="F46" s="149"/>
      <c r="G46" s="149"/>
      <c r="H46" s="149"/>
      <c r="I46" s="149"/>
      <c r="J46" s="149" t="s">
        <v>535</v>
      </c>
      <c r="K46" s="149"/>
      <c r="L46" s="149"/>
      <c r="M46" s="150"/>
    </row>
    <row r="47" spans="1:13" x14ac:dyDescent="0.25">
      <c r="A47" s="147"/>
      <c r="B47" s="151" t="s">
        <v>545</v>
      </c>
      <c r="C47" s="152" t="s">
        <v>1</v>
      </c>
      <c r="D47" s="109" t="s">
        <v>510</v>
      </c>
      <c r="E47" s="109" t="s">
        <v>530</v>
      </c>
      <c r="F47" s="155" t="s">
        <v>532</v>
      </c>
      <c r="G47" s="155"/>
      <c r="H47" s="155" t="s">
        <v>533</v>
      </c>
      <c r="I47" s="155"/>
      <c r="J47" s="109" t="s">
        <v>510</v>
      </c>
      <c r="K47" s="109" t="s">
        <v>523</v>
      </c>
      <c r="L47" s="109" t="s">
        <v>560</v>
      </c>
      <c r="M47" s="99" t="s">
        <v>561</v>
      </c>
    </row>
    <row r="48" spans="1:13" ht="16.5" x14ac:dyDescent="0.3">
      <c r="A48" s="147"/>
      <c r="B48" s="151"/>
      <c r="C48" s="153"/>
      <c r="D48" s="109" t="s">
        <v>546</v>
      </c>
      <c r="E48" s="109" t="s">
        <v>536</v>
      </c>
      <c r="F48" s="109" t="s">
        <v>537</v>
      </c>
      <c r="G48" s="109" t="s">
        <v>538</v>
      </c>
      <c r="H48" s="109" t="s">
        <v>539</v>
      </c>
      <c r="I48" s="109" t="s">
        <v>540</v>
      </c>
      <c r="J48" s="109" t="s">
        <v>546</v>
      </c>
      <c r="K48" s="109" t="s">
        <v>541</v>
      </c>
      <c r="L48" s="109" t="s">
        <v>542</v>
      </c>
      <c r="M48" s="99" t="s">
        <v>543</v>
      </c>
    </row>
    <row r="49" spans="1:13" x14ac:dyDescent="0.25">
      <c r="A49" s="147"/>
      <c r="B49" s="151"/>
      <c r="C49" s="154"/>
      <c r="D49" s="109" t="s">
        <v>8</v>
      </c>
      <c r="E49" s="109" t="s">
        <v>8</v>
      </c>
      <c r="F49" s="109" t="s">
        <v>8</v>
      </c>
      <c r="G49" s="109" t="s">
        <v>8</v>
      </c>
      <c r="H49" s="109" t="s">
        <v>8</v>
      </c>
      <c r="I49" s="109" t="s">
        <v>8</v>
      </c>
      <c r="J49" s="109" t="s">
        <v>8</v>
      </c>
      <c r="K49" s="109" t="s">
        <v>8</v>
      </c>
      <c r="L49" s="109" t="s">
        <v>8</v>
      </c>
      <c r="M49" s="99" t="s">
        <v>8</v>
      </c>
    </row>
    <row r="50" spans="1:13" ht="15.75" thickBot="1" x14ac:dyDescent="0.3">
      <c r="A50" s="114">
        <v>1</v>
      </c>
      <c r="B50" s="115">
        <v>2</v>
      </c>
      <c r="C50" s="116">
        <v>3</v>
      </c>
      <c r="D50" s="116">
        <v>4</v>
      </c>
      <c r="E50" s="116">
        <v>5</v>
      </c>
      <c r="F50" s="116">
        <v>6</v>
      </c>
      <c r="G50" s="116">
        <v>7</v>
      </c>
      <c r="H50" s="116">
        <v>8</v>
      </c>
      <c r="I50" s="116">
        <v>9</v>
      </c>
      <c r="J50" s="116">
        <v>10</v>
      </c>
      <c r="K50" s="116">
        <v>11</v>
      </c>
      <c r="L50" s="116">
        <v>12</v>
      </c>
      <c r="M50" s="117">
        <v>13</v>
      </c>
    </row>
    <row r="51" spans="1:13" x14ac:dyDescent="0.25">
      <c r="A51" s="118">
        <v>1</v>
      </c>
      <c r="B51" s="105">
        <v>5</v>
      </c>
      <c r="C51" s="329" t="s">
        <v>14</v>
      </c>
      <c r="D51" s="112">
        <v>90.507142857142895</v>
      </c>
      <c r="E51" s="112">
        <v>199.62</v>
      </c>
      <c r="F51" s="112" t="s">
        <v>525</v>
      </c>
      <c r="G51" s="112" t="s">
        <v>525</v>
      </c>
      <c r="H51" s="112" t="s">
        <v>4</v>
      </c>
      <c r="I51" s="112" t="s">
        <v>4</v>
      </c>
      <c r="J51" s="112">
        <v>90.507142857142895</v>
      </c>
      <c r="K51" s="112">
        <v>57.522857142857163</v>
      </c>
      <c r="L51" s="112"/>
      <c r="M51" s="113"/>
    </row>
    <row r="52" spans="1:13" x14ac:dyDescent="0.25">
      <c r="A52" s="100">
        <v>2</v>
      </c>
      <c r="B52" s="26">
        <v>6</v>
      </c>
      <c r="C52" s="218" t="s">
        <v>16</v>
      </c>
      <c r="D52" s="98">
        <v>74.596666666666664</v>
      </c>
      <c r="E52" s="98">
        <v>138.04500000000002</v>
      </c>
      <c r="F52" s="98">
        <v>191.38</v>
      </c>
      <c r="G52" s="98">
        <v>167.64</v>
      </c>
      <c r="H52" s="98" t="s">
        <v>525</v>
      </c>
      <c r="I52" s="98" t="s">
        <v>525</v>
      </c>
      <c r="J52" s="98">
        <v>74.596666666666664</v>
      </c>
      <c r="K52" s="98">
        <v>61.954999999999984</v>
      </c>
      <c r="L52" s="98">
        <v>8.6200000000000045</v>
      </c>
      <c r="M52" s="77"/>
    </row>
    <row r="53" spans="1:13" x14ac:dyDescent="0.25">
      <c r="A53" s="100">
        <v>3</v>
      </c>
      <c r="B53" s="26">
        <v>7</v>
      </c>
      <c r="C53" s="218" t="s">
        <v>19</v>
      </c>
      <c r="D53" s="98">
        <v>62.011136363636361</v>
      </c>
      <c r="E53" s="98">
        <v>105.965</v>
      </c>
      <c r="F53" s="98" t="s">
        <v>525</v>
      </c>
      <c r="G53" s="98" t="s">
        <v>525</v>
      </c>
      <c r="H53" s="98" t="s">
        <v>4</v>
      </c>
      <c r="I53" s="98" t="s">
        <v>4</v>
      </c>
      <c r="J53" s="98">
        <v>62.011136363636361</v>
      </c>
      <c r="K53" s="98">
        <v>5.3986363636363564</v>
      </c>
      <c r="L53" s="98"/>
      <c r="M53" s="77"/>
    </row>
    <row r="54" spans="1:13" x14ac:dyDescent="0.25">
      <c r="A54" s="100">
        <v>4</v>
      </c>
      <c r="B54" s="26">
        <v>8</v>
      </c>
      <c r="C54" s="218" t="s">
        <v>22</v>
      </c>
      <c r="D54" s="98">
        <v>111.104375</v>
      </c>
      <c r="E54" s="98">
        <v>226.55500000000001</v>
      </c>
      <c r="F54" s="98">
        <v>192.375</v>
      </c>
      <c r="G54" s="98">
        <v>515.58000000000004</v>
      </c>
      <c r="H54" s="98">
        <v>219.02499999999998</v>
      </c>
      <c r="I54" s="98">
        <v>150.38</v>
      </c>
      <c r="J54" s="98">
        <v>111.104375</v>
      </c>
      <c r="K54" s="98">
        <v>48.444999999999993</v>
      </c>
      <c r="L54" s="98">
        <v>82.625</v>
      </c>
      <c r="M54" s="77">
        <v>55.975000000000023</v>
      </c>
    </row>
    <row r="55" spans="1:13" x14ac:dyDescent="0.25">
      <c r="A55" s="100">
        <v>5</v>
      </c>
      <c r="B55" s="26">
        <v>13</v>
      </c>
      <c r="C55" s="212" t="s">
        <v>268</v>
      </c>
      <c r="D55" s="98">
        <v>102.17750000000001</v>
      </c>
      <c r="E55" s="98">
        <v>232.22</v>
      </c>
      <c r="F55" s="98">
        <v>320.52499999999998</v>
      </c>
      <c r="G55" s="98">
        <v>250.87</v>
      </c>
      <c r="H55" s="98">
        <v>334.95</v>
      </c>
      <c r="I55" s="98">
        <v>171.07</v>
      </c>
      <c r="J55" s="98">
        <v>102.17750000000001</v>
      </c>
      <c r="K55" s="98">
        <v>117.78</v>
      </c>
      <c r="L55" s="98">
        <v>29.475000000000023</v>
      </c>
      <c r="M55" s="77">
        <v>15.050000000000011</v>
      </c>
    </row>
    <row r="56" spans="1:13" x14ac:dyDescent="0.25">
      <c r="A56" s="100">
        <v>6</v>
      </c>
      <c r="B56" s="26" t="s">
        <v>359</v>
      </c>
      <c r="C56" s="222" t="s">
        <v>36</v>
      </c>
      <c r="D56" s="98">
        <v>2.6149999999999984</v>
      </c>
      <c r="E56" s="98">
        <v>64.754999999999995</v>
      </c>
      <c r="F56" s="98" t="s">
        <v>524</v>
      </c>
      <c r="G56" s="98" t="s">
        <v>524</v>
      </c>
      <c r="H56" s="98" t="s">
        <v>524</v>
      </c>
      <c r="I56" s="98" t="s">
        <v>524</v>
      </c>
      <c r="J56" s="98">
        <v>2.6149999999999984</v>
      </c>
      <c r="K56" s="98">
        <v>0.24500000000000455</v>
      </c>
      <c r="L56" s="98"/>
      <c r="M56" s="77"/>
    </row>
    <row r="57" spans="1:13" x14ac:dyDescent="0.25">
      <c r="A57" s="100">
        <v>7</v>
      </c>
      <c r="B57" s="26">
        <v>20</v>
      </c>
      <c r="C57" s="212" t="s">
        <v>38</v>
      </c>
      <c r="D57" s="98">
        <v>13.056071428571434</v>
      </c>
      <c r="E57" s="98">
        <v>35.299999999999997</v>
      </c>
      <c r="F57" s="98">
        <v>38.355000000000004</v>
      </c>
      <c r="G57" s="98">
        <v>32.659999999999997</v>
      </c>
      <c r="H57" s="98">
        <v>56.83</v>
      </c>
      <c r="I57" s="98">
        <v>23.38</v>
      </c>
      <c r="J57" s="98">
        <v>13.056071428571434</v>
      </c>
      <c r="K57" s="98">
        <v>7.4000000000000057</v>
      </c>
      <c r="L57" s="98">
        <v>4.3449999999999989</v>
      </c>
      <c r="M57" s="77">
        <v>-14.129999999999995</v>
      </c>
    </row>
    <row r="58" spans="1:13" x14ac:dyDescent="0.25">
      <c r="A58" s="100">
        <v>8</v>
      </c>
      <c r="B58" s="26">
        <v>21</v>
      </c>
      <c r="C58" s="212" t="s">
        <v>120</v>
      </c>
      <c r="D58" s="98">
        <v>24.644999999999996</v>
      </c>
      <c r="E58" s="98">
        <v>141.72500000000002</v>
      </c>
      <c r="F58" s="98"/>
      <c r="G58" s="98"/>
      <c r="H58" s="98">
        <v>212.9</v>
      </c>
      <c r="I58" s="98">
        <v>125.79</v>
      </c>
      <c r="J58" s="98">
        <v>24.644999999999996</v>
      </c>
      <c r="K58" s="98">
        <v>11.774999999999977</v>
      </c>
      <c r="L58" s="98"/>
      <c r="M58" s="77">
        <v>-59.400000000000006</v>
      </c>
    </row>
    <row r="59" spans="1:13" x14ac:dyDescent="0.25">
      <c r="A59" s="100">
        <v>9</v>
      </c>
      <c r="B59" s="26" t="s">
        <v>350</v>
      </c>
      <c r="C59" s="222" t="s">
        <v>121</v>
      </c>
      <c r="D59" s="98">
        <v>2.4899999999999949</v>
      </c>
      <c r="E59" s="98">
        <v>131.52499999999998</v>
      </c>
      <c r="F59" s="98">
        <v>181.30500000000001</v>
      </c>
      <c r="G59" s="98">
        <v>74.459999999999994</v>
      </c>
      <c r="H59" s="98"/>
      <c r="I59" s="98"/>
      <c r="J59" s="98">
        <v>2.4899999999999949</v>
      </c>
      <c r="K59" s="98">
        <v>11.875000000000028</v>
      </c>
      <c r="L59" s="98">
        <v>-37.905000000000001</v>
      </c>
      <c r="M59" s="77"/>
    </row>
    <row r="60" spans="1:13" x14ac:dyDescent="0.25">
      <c r="A60" s="100">
        <v>10</v>
      </c>
      <c r="B60" s="26">
        <v>22</v>
      </c>
      <c r="C60" s="222" t="s">
        <v>122</v>
      </c>
      <c r="D60" s="98">
        <v>64.664999999999992</v>
      </c>
      <c r="E60" s="98">
        <v>160.65</v>
      </c>
      <c r="F60" s="98">
        <v>59.54</v>
      </c>
      <c r="G60" s="98">
        <v>113.64</v>
      </c>
      <c r="H60" s="98"/>
      <c r="I60" s="98"/>
      <c r="J60" s="98">
        <v>64.664999999999992</v>
      </c>
      <c r="K60" s="98">
        <v>64.349999999999994</v>
      </c>
      <c r="L60" s="98">
        <v>165.46</v>
      </c>
      <c r="M60" s="77"/>
    </row>
    <row r="61" spans="1:13" x14ac:dyDescent="0.25">
      <c r="A61" s="100">
        <v>11</v>
      </c>
      <c r="B61" s="26" t="s">
        <v>351</v>
      </c>
      <c r="C61" s="222" t="s">
        <v>123</v>
      </c>
      <c r="D61" s="98">
        <v>86.78</v>
      </c>
      <c r="E61" s="98">
        <v>95.89</v>
      </c>
      <c r="F61" s="98"/>
      <c r="G61" s="98"/>
      <c r="H61" s="98">
        <v>187.11</v>
      </c>
      <c r="I61" s="98">
        <v>163.69</v>
      </c>
      <c r="J61" s="98">
        <v>86.78</v>
      </c>
      <c r="K61" s="98">
        <v>144.11000000000001</v>
      </c>
      <c r="L61" s="98">
        <v>240</v>
      </c>
      <c r="M61" s="77">
        <v>52.889999999999986</v>
      </c>
    </row>
    <row r="62" spans="1:13" x14ac:dyDescent="0.25">
      <c r="A62" s="100">
        <v>12</v>
      </c>
      <c r="B62" s="26">
        <v>23</v>
      </c>
      <c r="C62" s="222" t="s">
        <v>43</v>
      </c>
      <c r="D62" s="98">
        <v>75.328333333333333</v>
      </c>
      <c r="E62" s="98">
        <v>90.59</v>
      </c>
      <c r="F62" s="98">
        <v>107.36</v>
      </c>
      <c r="G62" s="98">
        <v>127.54</v>
      </c>
      <c r="H62" s="98">
        <v>139.65</v>
      </c>
      <c r="I62" s="98">
        <v>93.83</v>
      </c>
      <c r="J62" s="98">
        <v>75.328333333333333</v>
      </c>
      <c r="K62" s="98">
        <v>61.41</v>
      </c>
      <c r="L62" s="98">
        <v>44.64</v>
      </c>
      <c r="M62" s="77">
        <v>12.349999999999994</v>
      </c>
    </row>
    <row r="63" spans="1:13" x14ac:dyDescent="0.25">
      <c r="A63" s="100">
        <v>13</v>
      </c>
      <c r="B63" s="26">
        <v>24</v>
      </c>
      <c r="C63" s="212" t="s">
        <v>547</v>
      </c>
      <c r="D63" s="98">
        <v>3.3049999999999997</v>
      </c>
      <c r="E63" s="98">
        <v>59.539999999999992</v>
      </c>
      <c r="F63" s="98" t="s">
        <v>526</v>
      </c>
      <c r="G63" s="98" t="s">
        <v>526</v>
      </c>
      <c r="H63" s="98" t="s">
        <v>526</v>
      </c>
      <c r="I63" s="98" t="s">
        <v>526</v>
      </c>
      <c r="J63" s="98">
        <v>3.3049999999999997</v>
      </c>
      <c r="K63" s="98">
        <v>-4.539999999999992</v>
      </c>
      <c r="L63" s="98"/>
      <c r="M63" s="77"/>
    </row>
    <row r="64" spans="1:13" x14ac:dyDescent="0.25">
      <c r="A64" s="100">
        <v>14</v>
      </c>
      <c r="B64" s="26">
        <v>25</v>
      </c>
      <c r="C64" s="222" t="s">
        <v>548</v>
      </c>
      <c r="D64" s="98">
        <v>14.519999999999996</v>
      </c>
      <c r="E64" s="98">
        <v>101.31</v>
      </c>
      <c r="F64" s="98">
        <v>69.489999999999995</v>
      </c>
      <c r="G64" s="98">
        <v>128.58000000000001</v>
      </c>
      <c r="H64" s="98">
        <v>103.57</v>
      </c>
      <c r="I64" s="98">
        <v>89.79</v>
      </c>
      <c r="J64" s="98">
        <v>14.519999999999996</v>
      </c>
      <c r="K64" s="98">
        <v>-6.3100000000000023</v>
      </c>
      <c r="L64" s="98">
        <v>25.510000000000005</v>
      </c>
      <c r="M64" s="77">
        <v>-8.5699999999999932</v>
      </c>
    </row>
    <row r="65" spans="1:13" x14ac:dyDescent="0.25">
      <c r="A65" s="100">
        <v>15</v>
      </c>
      <c r="B65" s="26">
        <v>26</v>
      </c>
      <c r="C65" s="222" t="s">
        <v>46</v>
      </c>
      <c r="D65" s="98">
        <v>24.005000000000003</v>
      </c>
      <c r="E65" s="98">
        <v>98.865000000000009</v>
      </c>
      <c r="F65" s="98" t="s">
        <v>524</v>
      </c>
      <c r="G65" s="98" t="s">
        <v>524</v>
      </c>
      <c r="H65" s="98" t="s">
        <v>524</v>
      </c>
      <c r="I65" s="98" t="s">
        <v>524</v>
      </c>
      <c r="J65" s="98">
        <v>24.005000000000003</v>
      </c>
      <c r="K65" s="98">
        <v>21.134999999999991</v>
      </c>
      <c r="L65" s="98"/>
      <c r="M65" s="77"/>
    </row>
    <row r="66" spans="1:13" x14ac:dyDescent="0.25">
      <c r="A66" s="100">
        <v>16</v>
      </c>
      <c r="B66" s="26">
        <v>27</v>
      </c>
      <c r="C66" s="222" t="s">
        <v>47</v>
      </c>
      <c r="D66" s="98">
        <v>2.7950000000000159</v>
      </c>
      <c r="E66" s="98">
        <v>159.91999999999999</v>
      </c>
      <c r="F66" s="98">
        <v>177.84</v>
      </c>
      <c r="G66" s="98">
        <v>70.599999999999994</v>
      </c>
      <c r="H66" s="98">
        <v>214.86</v>
      </c>
      <c r="I66" s="98">
        <v>91.99</v>
      </c>
      <c r="J66" s="98">
        <v>2.7950000000000159</v>
      </c>
      <c r="K66" s="98">
        <v>10.080000000000013</v>
      </c>
      <c r="L66" s="98">
        <v>-7.8400000000000034</v>
      </c>
      <c r="M66" s="77">
        <v>-44.860000000000014</v>
      </c>
    </row>
    <row r="67" spans="1:13" x14ac:dyDescent="0.25">
      <c r="A67" s="100">
        <v>17</v>
      </c>
      <c r="B67" s="26">
        <v>32</v>
      </c>
      <c r="C67" s="212" t="s">
        <v>52</v>
      </c>
      <c r="D67" s="98">
        <v>45.39</v>
      </c>
      <c r="E67" s="98"/>
      <c r="F67" s="98">
        <v>63.61</v>
      </c>
      <c r="G67" s="98">
        <v>21.01</v>
      </c>
      <c r="H67" s="98">
        <v>75.489999999999995</v>
      </c>
      <c r="I67" s="98">
        <v>47.31</v>
      </c>
      <c r="J67" s="98">
        <v>45.39</v>
      </c>
      <c r="K67" s="98"/>
      <c r="L67" s="98">
        <v>26.39</v>
      </c>
      <c r="M67" s="77">
        <v>14.510000000000005</v>
      </c>
    </row>
    <row r="68" spans="1:13" x14ac:dyDescent="0.25">
      <c r="A68" s="100">
        <v>18</v>
      </c>
      <c r="B68" s="26">
        <v>33</v>
      </c>
      <c r="C68" s="212" t="s">
        <v>53</v>
      </c>
      <c r="D68" s="98">
        <v>250.17999999999998</v>
      </c>
      <c r="E68" s="98"/>
      <c r="F68" s="98">
        <v>398.57500000000005</v>
      </c>
      <c r="G68" s="98">
        <v>368.47</v>
      </c>
      <c r="H68" s="98">
        <v>394.6</v>
      </c>
      <c r="I68" s="98">
        <v>372.48</v>
      </c>
      <c r="J68" s="98">
        <v>250.17999999999998</v>
      </c>
      <c r="K68" s="98"/>
      <c r="L68" s="98">
        <v>211.42499999999995</v>
      </c>
      <c r="M68" s="77">
        <v>215.39999999999998</v>
      </c>
    </row>
    <row r="69" spans="1:13" x14ac:dyDescent="0.25">
      <c r="A69" s="100">
        <v>19</v>
      </c>
      <c r="B69" s="26">
        <v>34</v>
      </c>
      <c r="C69" s="212" t="s">
        <v>55</v>
      </c>
      <c r="D69" s="98">
        <v>108.36500000000001</v>
      </c>
      <c r="E69" s="98"/>
      <c r="F69" s="98">
        <v>176</v>
      </c>
      <c r="G69" s="98">
        <v>310.70999999999998</v>
      </c>
      <c r="H69" s="98">
        <v>224.45</v>
      </c>
      <c r="I69" s="98">
        <v>204.42</v>
      </c>
      <c r="J69" s="98">
        <v>108.36500000000001</v>
      </c>
      <c r="K69" s="98"/>
      <c r="L69" s="98">
        <v>54</v>
      </c>
      <c r="M69" s="77">
        <v>5.5500000000000114</v>
      </c>
    </row>
    <row r="70" spans="1:13" x14ac:dyDescent="0.25">
      <c r="A70" s="100">
        <v>20</v>
      </c>
      <c r="B70" s="26">
        <v>36</v>
      </c>
      <c r="C70" s="212" t="s">
        <v>57</v>
      </c>
      <c r="D70" s="98">
        <v>72.86</v>
      </c>
      <c r="E70" s="98">
        <v>103.465</v>
      </c>
      <c r="F70" s="98">
        <v>96.324999999999989</v>
      </c>
      <c r="G70" s="98">
        <v>103.65</v>
      </c>
      <c r="H70" s="98">
        <v>144.655</v>
      </c>
      <c r="I70" s="98">
        <v>108.7</v>
      </c>
      <c r="J70" s="98">
        <v>72.86</v>
      </c>
      <c r="K70" s="98">
        <v>36.534999999999997</v>
      </c>
      <c r="L70" s="98">
        <v>43.675000000000011</v>
      </c>
      <c r="M70" s="77">
        <v>-4.6550000000000011</v>
      </c>
    </row>
    <row r="71" spans="1:13" x14ac:dyDescent="0.25">
      <c r="A71" s="100">
        <v>21</v>
      </c>
      <c r="B71" s="26">
        <v>37</v>
      </c>
      <c r="C71" s="212" t="s">
        <v>58</v>
      </c>
      <c r="D71" s="98">
        <v>73.305000000000007</v>
      </c>
      <c r="E71" s="98"/>
      <c r="F71" s="98">
        <v>166.11</v>
      </c>
      <c r="G71" s="98">
        <v>126.5</v>
      </c>
      <c r="H71" s="98">
        <v>189.715</v>
      </c>
      <c r="I71" s="98">
        <v>122.15</v>
      </c>
      <c r="J71" s="98">
        <v>73.305000000000007</v>
      </c>
      <c r="K71" s="98"/>
      <c r="L71" s="98">
        <v>33.889999999999986</v>
      </c>
      <c r="M71" s="77">
        <v>10.284999999999997</v>
      </c>
    </row>
    <row r="72" spans="1:13" x14ac:dyDescent="0.25">
      <c r="A72" s="100">
        <v>22</v>
      </c>
      <c r="B72" s="26">
        <v>38</v>
      </c>
      <c r="C72" s="212" t="s">
        <v>59</v>
      </c>
      <c r="D72" s="98">
        <v>61.486666666666665</v>
      </c>
      <c r="E72" s="98">
        <v>128.69999999999999</v>
      </c>
      <c r="F72" s="98" t="s">
        <v>4</v>
      </c>
      <c r="G72" s="98" t="s">
        <v>4</v>
      </c>
      <c r="H72" s="98" t="s">
        <v>524</v>
      </c>
      <c r="I72" s="98" t="s">
        <v>524</v>
      </c>
      <c r="J72" s="98">
        <v>61.486666666666665</v>
      </c>
      <c r="K72" s="98">
        <v>16.300000000000011</v>
      </c>
      <c r="L72" s="98"/>
      <c r="M72" s="77"/>
    </row>
    <row r="73" spans="1:13" x14ac:dyDescent="0.25">
      <c r="A73" s="100">
        <v>23</v>
      </c>
      <c r="B73" s="26">
        <v>39</v>
      </c>
      <c r="C73" s="212" t="s">
        <v>60</v>
      </c>
      <c r="D73" s="98">
        <v>78.600000000000009</v>
      </c>
      <c r="E73" s="98">
        <v>177.05</v>
      </c>
      <c r="F73" s="98" t="s">
        <v>4</v>
      </c>
      <c r="G73" s="98" t="s">
        <v>4</v>
      </c>
      <c r="H73" s="98" t="s">
        <v>525</v>
      </c>
      <c r="I73" s="98" t="s">
        <v>525</v>
      </c>
      <c r="J73" s="98">
        <v>78.600000000000009</v>
      </c>
      <c r="K73" s="98">
        <v>22.949999999999989</v>
      </c>
      <c r="L73" s="98"/>
      <c r="M73" s="77"/>
    </row>
    <row r="74" spans="1:13" x14ac:dyDescent="0.25">
      <c r="A74" s="100">
        <v>24</v>
      </c>
      <c r="B74" s="26">
        <v>40</v>
      </c>
      <c r="C74" s="212" t="s">
        <v>61</v>
      </c>
      <c r="D74" s="98">
        <v>117.08500000000001</v>
      </c>
      <c r="E74" s="98"/>
      <c r="F74" s="98">
        <v>110.935</v>
      </c>
      <c r="G74" s="98">
        <v>114</v>
      </c>
      <c r="H74" s="98">
        <v>115.07</v>
      </c>
      <c r="I74" s="98">
        <v>169.05</v>
      </c>
      <c r="J74" s="98">
        <v>117.08500000000001</v>
      </c>
      <c r="K74" s="98"/>
      <c r="L74" s="98">
        <v>39.064999999999998</v>
      </c>
      <c r="M74" s="77">
        <v>34.930000000000007</v>
      </c>
    </row>
    <row r="75" spans="1:13" x14ac:dyDescent="0.25">
      <c r="A75" s="100">
        <v>25</v>
      </c>
      <c r="B75" s="26">
        <v>41</v>
      </c>
      <c r="C75" s="212" t="s">
        <v>62</v>
      </c>
      <c r="D75" s="98">
        <v>136.845</v>
      </c>
      <c r="E75" s="98"/>
      <c r="F75" s="98">
        <v>72.67</v>
      </c>
      <c r="G75" s="98">
        <v>102.29</v>
      </c>
      <c r="H75" s="98">
        <v>93.444999999999993</v>
      </c>
      <c r="I75" s="98">
        <v>75.11</v>
      </c>
      <c r="J75" s="98">
        <v>136.845</v>
      </c>
      <c r="K75" s="98"/>
      <c r="L75" s="98">
        <v>97.33</v>
      </c>
      <c r="M75" s="77">
        <v>76.555000000000007</v>
      </c>
    </row>
    <row r="76" spans="1:13" x14ac:dyDescent="0.25">
      <c r="A76" s="100">
        <v>26</v>
      </c>
      <c r="B76" s="26">
        <v>42</v>
      </c>
      <c r="C76" s="212" t="s">
        <v>63</v>
      </c>
      <c r="D76" s="98">
        <v>14.19</v>
      </c>
      <c r="E76" s="98">
        <v>76.38</v>
      </c>
      <c r="F76" s="98">
        <v>77.56</v>
      </c>
      <c r="G76" s="98">
        <v>145.57</v>
      </c>
      <c r="H76" s="98">
        <v>135.97999999999999</v>
      </c>
      <c r="I76" s="98">
        <v>128.91999999999999</v>
      </c>
      <c r="J76" s="98">
        <v>14.19</v>
      </c>
      <c r="K76" s="98">
        <v>-46.379999999999995</v>
      </c>
      <c r="L76" s="98">
        <v>-47.56</v>
      </c>
      <c r="M76" s="77">
        <v>-105.97999999999999</v>
      </c>
    </row>
    <row r="77" spans="1:13" x14ac:dyDescent="0.25">
      <c r="A77" s="100">
        <v>27</v>
      </c>
      <c r="B77" s="26">
        <v>43</v>
      </c>
      <c r="C77" s="212" t="s">
        <v>64</v>
      </c>
      <c r="D77" s="98">
        <v>30.935000000000002</v>
      </c>
      <c r="E77" s="98"/>
      <c r="F77" s="98" t="s">
        <v>525</v>
      </c>
      <c r="G77" s="98" t="s">
        <v>525</v>
      </c>
      <c r="H77" s="98" t="s">
        <v>525</v>
      </c>
      <c r="I77" s="98" t="s">
        <v>525</v>
      </c>
      <c r="J77" s="98">
        <v>30.935000000000002</v>
      </c>
      <c r="K77" s="98"/>
      <c r="L77" s="98"/>
      <c r="M77" s="77"/>
    </row>
    <row r="78" spans="1:13" x14ac:dyDescent="0.25">
      <c r="A78" s="100">
        <v>28</v>
      </c>
      <c r="B78" s="26">
        <v>44</v>
      </c>
      <c r="C78" s="212" t="s">
        <v>65</v>
      </c>
      <c r="D78" s="98">
        <v>118.565</v>
      </c>
      <c r="E78" s="98"/>
      <c r="F78" s="98">
        <v>92.495000000000005</v>
      </c>
      <c r="G78" s="98">
        <v>111.04</v>
      </c>
      <c r="H78" s="98">
        <v>125.29</v>
      </c>
      <c r="I78" s="98">
        <v>179.26</v>
      </c>
      <c r="J78" s="98">
        <v>118.565</v>
      </c>
      <c r="K78" s="98"/>
      <c r="L78" s="98">
        <v>52.504999999999995</v>
      </c>
      <c r="M78" s="77">
        <v>19.709999999999994</v>
      </c>
    </row>
    <row r="79" spans="1:13" x14ac:dyDescent="0.25">
      <c r="A79" s="100">
        <v>29</v>
      </c>
      <c r="B79" s="26">
        <v>45</v>
      </c>
      <c r="C79" s="212" t="s">
        <v>66</v>
      </c>
      <c r="D79" s="98">
        <v>86.910000000000011</v>
      </c>
      <c r="E79" s="98"/>
      <c r="F79" s="98">
        <v>163.315</v>
      </c>
      <c r="G79" s="98">
        <v>159.21</v>
      </c>
      <c r="H79" s="98">
        <v>204.26</v>
      </c>
      <c r="I79" s="98">
        <v>203.76</v>
      </c>
      <c r="J79" s="98">
        <v>86.910000000000011</v>
      </c>
      <c r="K79" s="98"/>
      <c r="L79" s="98">
        <v>66.685000000000002</v>
      </c>
      <c r="M79" s="77">
        <v>25.740000000000009</v>
      </c>
    </row>
    <row r="80" spans="1:13" x14ac:dyDescent="0.25">
      <c r="A80" s="100">
        <v>30</v>
      </c>
      <c r="B80" s="26">
        <v>47</v>
      </c>
      <c r="C80" s="224" t="s">
        <v>68</v>
      </c>
      <c r="D80" s="98">
        <v>31.145000000000003</v>
      </c>
      <c r="E80" s="98"/>
      <c r="F80" s="98">
        <v>243.97500000000002</v>
      </c>
      <c r="G80" s="98">
        <v>224.32</v>
      </c>
      <c r="H80" s="98">
        <v>273.63</v>
      </c>
      <c r="I80" s="98">
        <v>186.52</v>
      </c>
      <c r="J80" s="98">
        <v>31.145000000000003</v>
      </c>
      <c r="K80" s="98"/>
      <c r="L80" s="98">
        <v>-83.975000000000023</v>
      </c>
      <c r="M80" s="77">
        <v>-113.63</v>
      </c>
    </row>
    <row r="81" spans="1:13" x14ac:dyDescent="0.25">
      <c r="A81" s="100">
        <v>31</v>
      </c>
      <c r="B81" s="26">
        <v>48</v>
      </c>
      <c r="C81" s="224" t="s">
        <v>69</v>
      </c>
      <c r="D81" s="98">
        <v>0.2149999999999892</v>
      </c>
      <c r="E81" s="98"/>
      <c r="F81" s="98">
        <v>153.93</v>
      </c>
      <c r="G81" s="98">
        <v>80.459999999999994</v>
      </c>
      <c r="H81" s="98">
        <v>180.5</v>
      </c>
      <c r="I81" s="98">
        <v>87.33</v>
      </c>
      <c r="J81" s="98">
        <v>0.2149999999999892</v>
      </c>
      <c r="K81" s="98"/>
      <c r="L81" s="98">
        <v>-13.930000000000007</v>
      </c>
      <c r="M81" s="77">
        <v>-40.5</v>
      </c>
    </row>
    <row r="82" spans="1:13" x14ac:dyDescent="0.25">
      <c r="A82" s="100">
        <v>32</v>
      </c>
      <c r="B82" s="26">
        <v>49</v>
      </c>
      <c r="C82" s="224" t="s">
        <v>70</v>
      </c>
      <c r="D82" s="98">
        <v>11.023333333333333</v>
      </c>
      <c r="E82" s="98">
        <v>111.93</v>
      </c>
      <c r="F82" s="98" t="s">
        <v>524</v>
      </c>
      <c r="G82" s="98" t="s">
        <v>524</v>
      </c>
      <c r="H82" s="98" t="s">
        <v>525</v>
      </c>
      <c r="I82" s="98" t="s">
        <v>525</v>
      </c>
      <c r="J82" s="98">
        <v>11.023333333333333</v>
      </c>
      <c r="K82" s="98">
        <v>-26.930000000000007</v>
      </c>
      <c r="L82" s="98"/>
      <c r="M82" s="77"/>
    </row>
    <row r="83" spans="1:13" x14ac:dyDescent="0.25">
      <c r="A83" s="100">
        <v>33</v>
      </c>
      <c r="B83" s="26">
        <v>50</v>
      </c>
      <c r="C83" s="224" t="s">
        <v>71</v>
      </c>
      <c r="D83" s="98">
        <v>54.855000000000004</v>
      </c>
      <c r="E83" s="98">
        <v>169.16499999999999</v>
      </c>
      <c r="F83" s="98" t="s">
        <v>525</v>
      </c>
      <c r="G83" s="98" t="s">
        <v>525</v>
      </c>
      <c r="H83" s="98" t="s">
        <v>525</v>
      </c>
      <c r="I83" s="98" t="s">
        <v>525</v>
      </c>
      <c r="J83" s="98">
        <v>54.855000000000004</v>
      </c>
      <c r="K83" s="98">
        <v>30.835000000000008</v>
      </c>
      <c r="L83" s="98"/>
      <c r="M83" s="77"/>
    </row>
    <row r="84" spans="1:13" x14ac:dyDescent="0.25">
      <c r="A84" s="100">
        <v>34</v>
      </c>
      <c r="B84" s="26">
        <v>52</v>
      </c>
      <c r="C84" s="212" t="s">
        <v>73</v>
      </c>
      <c r="D84" s="98">
        <v>26.855277777777779</v>
      </c>
      <c r="E84" s="98"/>
      <c r="F84" s="98"/>
      <c r="G84" s="98"/>
      <c r="H84" s="98"/>
      <c r="I84" s="98"/>
      <c r="J84" s="98">
        <v>26.855277777777779</v>
      </c>
      <c r="K84" s="98"/>
      <c r="L84" s="98"/>
      <c r="M84" s="77"/>
    </row>
    <row r="85" spans="1:13" x14ac:dyDescent="0.25">
      <c r="A85" s="100">
        <v>35</v>
      </c>
      <c r="B85" s="26">
        <v>53</v>
      </c>
      <c r="C85" s="212" t="s">
        <v>74</v>
      </c>
      <c r="D85" s="98">
        <v>58.191666666666663</v>
      </c>
      <c r="E85" s="98">
        <v>170.20500000000001</v>
      </c>
      <c r="F85" s="98" t="s">
        <v>525</v>
      </c>
      <c r="G85" s="98" t="s">
        <v>525</v>
      </c>
      <c r="H85" s="98" t="s">
        <v>525</v>
      </c>
      <c r="I85" s="98" t="s">
        <v>525</v>
      </c>
      <c r="J85" s="98">
        <v>58.191666666666663</v>
      </c>
      <c r="K85" s="98">
        <v>26.794999999999987</v>
      </c>
      <c r="L85" s="98"/>
      <c r="M85" s="77"/>
    </row>
    <row r="86" spans="1:13" x14ac:dyDescent="0.25">
      <c r="A86" s="100">
        <v>36</v>
      </c>
      <c r="B86" s="26">
        <v>62</v>
      </c>
      <c r="C86" s="218" t="s">
        <v>85</v>
      </c>
      <c r="D86" s="98">
        <v>5.161666666666676</v>
      </c>
      <c r="E86" s="98">
        <v>237</v>
      </c>
      <c r="F86" s="98" t="s">
        <v>525</v>
      </c>
      <c r="G86" s="98" t="s">
        <v>525</v>
      </c>
      <c r="H86" s="98">
        <v>338.42500000000001</v>
      </c>
      <c r="I86" s="98">
        <v>239.33</v>
      </c>
      <c r="J86" s="98">
        <v>5.161666666666676</v>
      </c>
      <c r="K86" s="98">
        <v>-12</v>
      </c>
      <c r="L86" s="98"/>
      <c r="M86" s="77">
        <v>-113.42500000000001</v>
      </c>
    </row>
    <row r="87" spans="1:13" x14ac:dyDescent="0.25">
      <c r="A87" s="100">
        <v>37</v>
      </c>
      <c r="B87" s="26">
        <v>63</v>
      </c>
      <c r="C87" s="218" t="s">
        <v>86</v>
      </c>
      <c r="D87" s="98">
        <v>33.744999999999976</v>
      </c>
      <c r="E87" s="98"/>
      <c r="F87" s="98" t="s">
        <v>525</v>
      </c>
      <c r="G87" s="98" t="s">
        <v>525</v>
      </c>
      <c r="H87" s="98" t="s">
        <v>525</v>
      </c>
      <c r="I87" s="98" t="s">
        <v>525</v>
      </c>
      <c r="J87" s="98">
        <v>33.744999999999976</v>
      </c>
      <c r="K87" s="98"/>
      <c r="L87" s="98"/>
      <c r="M87" s="77"/>
    </row>
    <row r="88" spans="1:13" x14ac:dyDescent="0.25">
      <c r="A88" s="100">
        <v>38</v>
      </c>
      <c r="B88" s="26">
        <v>64</v>
      </c>
      <c r="C88" s="218" t="s">
        <v>87</v>
      </c>
      <c r="D88" s="98">
        <v>24.088499999999982</v>
      </c>
      <c r="E88" s="98">
        <v>119.69</v>
      </c>
      <c r="F88" s="98">
        <v>198.73000000000002</v>
      </c>
      <c r="G88" s="98">
        <v>124.19</v>
      </c>
      <c r="H88" s="98">
        <v>189.91499999999999</v>
      </c>
      <c r="I88" s="98">
        <v>111.99</v>
      </c>
      <c r="J88" s="98">
        <v>24.088499999999982</v>
      </c>
      <c r="K88" s="98">
        <v>30.310000000000002</v>
      </c>
      <c r="L88" s="98">
        <v>-48.730000000000018</v>
      </c>
      <c r="M88" s="77">
        <v>-39.914999999999992</v>
      </c>
    </row>
    <row r="89" spans="1:13" x14ac:dyDescent="0.25">
      <c r="A89" s="100">
        <v>39</v>
      </c>
      <c r="B89" s="26">
        <v>66</v>
      </c>
      <c r="C89" s="218" t="s">
        <v>89</v>
      </c>
      <c r="D89" s="98">
        <v>7.1870833333333266</v>
      </c>
      <c r="E89" s="98">
        <v>88.974999999999994</v>
      </c>
      <c r="F89" s="98">
        <v>179.55</v>
      </c>
      <c r="G89" s="98">
        <v>84.24</v>
      </c>
      <c r="H89" s="98">
        <v>194.04</v>
      </c>
      <c r="I89" s="98">
        <v>137.24</v>
      </c>
      <c r="J89" s="98">
        <v>7.1870833333333266</v>
      </c>
      <c r="K89" s="98">
        <v>11.025000000000006</v>
      </c>
      <c r="L89" s="98">
        <v>-79.550000000000011</v>
      </c>
      <c r="M89" s="77">
        <v>-94.039999999999992</v>
      </c>
    </row>
    <row r="90" spans="1:13" x14ac:dyDescent="0.25">
      <c r="A90" s="100">
        <v>40</v>
      </c>
      <c r="B90" s="26">
        <v>68</v>
      </c>
      <c r="C90" s="218" t="s">
        <v>91</v>
      </c>
      <c r="D90" s="98">
        <v>21.80428571428574</v>
      </c>
      <c r="E90" s="98">
        <v>144.13999999999999</v>
      </c>
      <c r="F90" s="98" t="s">
        <v>526</v>
      </c>
      <c r="G90" s="98" t="s">
        <v>526</v>
      </c>
      <c r="H90" s="98" t="s">
        <v>525</v>
      </c>
      <c r="I90" s="98" t="s">
        <v>525</v>
      </c>
      <c r="J90" s="98">
        <v>21.80428571428574</v>
      </c>
      <c r="K90" s="98">
        <v>30.860000000000014</v>
      </c>
      <c r="L90" s="98"/>
      <c r="M90" s="77"/>
    </row>
    <row r="91" spans="1:13" x14ac:dyDescent="0.25">
      <c r="A91" s="100">
        <v>41</v>
      </c>
      <c r="B91" s="26">
        <v>69</v>
      </c>
      <c r="C91" s="218" t="s">
        <v>92</v>
      </c>
      <c r="D91" s="98">
        <v>13.47999999999999</v>
      </c>
      <c r="E91" s="98">
        <v>104.85</v>
      </c>
      <c r="F91" s="98" t="s">
        <v>525</v>
      </c>
      <c r="G91" s="98" t="s">
        <v>525</v>
      </c>
      <c r="H91" s="98" t="s">
        <v>526</v>
      </c>
      <c r="I91" s="98" t="s">
        <v>526</v>
      </c>
      <c r="J91" s="98">
        <v>13.47999999999999</v>
      </c>
      <c r="K91" s="98">
        <v>-4.8499999999999943</v>
      </c>
      <c r="L91" s="98"/>
      <c r="M91" s="77"/>
    </row>
    <row r="92" spans="1:13" x14ac:dyDescent="0.25">
      <c r="A92" s="100">
        <v>42</v>
      </c>
      <c r="B92" s="26">
        <v>70</v>
      </c>
      <c r="C92" s="218" t="s">
        <v>93</v>
      </c>
      <c r="D92" s="98">
        <v>120.2</v>
      </c>
      <c r="E92" s="98">
        <v>145.94</v>
      </c>
      <c r="F92" s="98">
        <v>123.80500000000001</v>
      </c>
      <c r="G92" s="98">
        <v>166.27</v>
      </c>
      <c r="H92" s="98" t="s">
        <v>526</v>
      </c>
      <c r="I92" s="98" t="s">
        <v>526</v>
      </c>
      <c r="J92" s="98">
        <v>120.2</v>
      </c>
      <c r="K92" s="98">
        <v>4.0600000000000023</v>
      </c>
      <c r="L92" s="98">
        <v>26.194999999999993</v>
      </c>
      <c r="M92" s="77"/>
    </row>
    <row r="93" spans="1:13" x14ac:dyDescent="0.25">
      <c r="A93" s="100">
        <v>43</v>
      </c>
      <c r="B93" s="26" t="s">
        <v>342</v>
      </c>
      <c r="C93" s="218" t="s">
        <v>94</v>
      </c>
      <c r="D93" s="98">
        <v>91.916666666666657</v>
      </c>
      <c r="E93" s="98">
        <v>40.674999999999997</v>
      </c>
      <c r="F93" s="98">
        <v>40.795000000000002</v>
      </c>
      <c r="G93" s="98">
        <v>47.84</v>
      </c>
      <c r="H93" s="98" t="s">
        <v>525</v>
      </c>
      <c r="I93" s="98" t="s">
        <v>525</v>
      </c>
      <c r="J93" s="98">
        <v>91.916666666666657</v>
      </c>
      <c r="K93" s="98">
        <v>59.325000000000003</v>
      </c>
      <c r="L93" s="98">
        <v>59.204999999999998</v>
      </c>
      <c r="M93" s="77"/>
    </row>
    <row r="94" spans="1:13" x14ac:dyDescent="0.25">
      <c r="A94" s="100">
        <v>44</v>
      </c>
      <c r="B94" s="26">
        <v>73</v>
      </c>
      <c r="C94" s="218" t="s">
        <v>96</v>
      </c>
      <c r="D94" s="98">
        <v>10.468235294117648</v>
      </c>
      <c r="E94" s="98">
        <v>123.45</v>
      </c>
      <c r="F94" s="98" t="s">
        <v>525</v>
      </c>
      <c r="G94" s="98" t="s">
        <v>525</v>
      </c>
      <c r="H94" s="98" t="s">
        <v>4</v>
      </c>
      <c r="I94" s="98" t="s">
        <v>524</v>
      </c>
      <c r="J94" s="98">
        <v>10.468235294117648</v>
      </c>
      <c r="K94" s="98">
        <v>-23.450000000000003</v>
      </c>
      <c r="L94" s="98"/>
      <c r="M94" s="77"/>
    </row>
    <row r="95" spans="1:13" x14ac:dyDescent="0.25">
      <c r="A95" s="100">
        <v>45</v>
      </c>
      <c r="B95" s="26">
        <v>74</v>
      </c>
      <c r="C95" s="226" t="s">
        <v>97</v>
      </c>
      <c r="D95" s="98">
        <v>0.71499999999999897</v>
      </c>
      <c r="E95" s="98"/>
      <c r="F95" s="98" t="s">
        <v>526</v>
      </c>
      <c r="G95" s="98" t="s">
        <v>526</v>
      </c>
      <c r="H95" s="98" t="s">
        <v>526</v>
      </c>
      <c r="I95" s="98" t="s">
        <v>526</v>
      </c>
      <c r="J95" s="98">
        <v>0.71499999999999897</v>
      </c>
      <c r="K95" s="98"/>
      <c r="L95" s="98"/>
      <c r="M95" s="77"/>
    </row>
    <row r="96" spans="1:13" x14ac:dyDescent="0.25">
      <c r="A96" s="100">
        <v>46</v>
      </c>
      <c r="B96" s="26">
        <v>75</v>
      </c>
      <c r="C96" s="218" t="s">
        <v>98</v>
      </c>
      <c r="D96" s="98">
        <v>16.11</v>
      </c>
      <c r="E96" s="98">
        <v>47.19</v>
      </c>
      <c r="F96" s="98">
        <v>57.414999999999999</v>
      </c>
      <c r="G96" s="98">
        <v>50.7</v>
      </c>
      <c r="H96" s="98">
        <v>55.334999999999994</v>
      </c>
      <c r="I96" s="98">
        <v>32.5</v>
      </c>
      <c r="J96" s="98">
        <v>16.11</v>
      </c>
      <c r="K96" s="98">
        <v>2.8100000000000023</v>
      </c>
      <c r="L96" s="98">
        <v>-7.4149999999999991</v>
      </c>
      <c r="M96" s="77">
        <v>-5.3349999999999937</v>
      </c>
    </row>
    <row r="97" spans="1:13" x14ac:dyDescent="0.25">
      <c r="A97" s="100">
        <v>47</v>
      </c>
      <c r="B97" s="26">
        <v>79</v>
      </c>
      <c r="C97" s="218" t="s">
        <v>102</v>
      </c>
      <c r="D97" s="98">
        <v>24.795833333333331</v>
      </c>
      <c r="E97" s="98">
        <v>38.56</v>
      </c>
      <c r="F97" s="98">
        <v>101.565</v>
      </c>
      <c r="G97" s="98">
        <v>108.47</v>
      </c>
      <c r="H97" s="98" t="s">
        <v>4</v>
      </c>
      <c r="I97" s="98" t="s">
        <v>4</v>
      </c>
      <c r="J97" s="98">
        <v>24.795833333333331</v>
      </c>
      <c r="K97" s="98">
        <v>21.439999999999998</v>
      </c>
      <c r="L97" s="98">
        <v>-41.564999999999998</v>
      </c>
      <c r="M97" s="77"/>
    </row>
    <row r="98" spans="1:13" x14ac:dyDescent="0.25">
      <c r="A98" s="100">
        <v>48</v>
      </c>
      <c r="B98" s="26" t="s">
        <v>353</v>
      </c>
      <c r="C98" s="218"/>
      <c r="D98" s="98">
        <v>4.3449999999999989</v>
      </c>
      <c r="E98" s="98">
        <v>105.77</v>
      </c>
      <c r="F98" s="98" t="s">
        <v>526</v>
      </c>
      <c r="G98" s="98" t="s">
        <v>526</v>
      </c>
      <c r="H98" s="98" t="s">
        <v>4</v>
      </c>
      <c r="I98" s="98" t="s">
        <v>4</v>
      </c>
      <c r="J98" s="98">
        <v>4.3449999999999989</v>
      </c>
      <c r="K98" s="98">
        <v>54.230000000000004</v>
      </c>
      <c r="L98" s="98"/>
      <c r="M98" s="77"/>
    </row>
    <row r="99" spans="1:13" x14ac:dyDescent="0.25">
      <c r="A99" s="100">
        <v>49</v>
      </c>
      <c r="B99" s="26">
        <v>80</v>
      </c>
      <c r="C99" s="218" t="s">
        <v>103</v>
      </c>
      <c r="D99" s="98">
        <v>0.17000000000000171</v>
      </c>
      <c r="E99" s="98">
        <v>104.99000000000001</v>
      </c>
      <c r="F99" s="98" t="s">
        <v>524</v>
      </c>
      <c r="G99" s="98" t="s">
        <v>524</v>
      </c>
      <c r="H99" s="98" t="s">
        <v>524</v>
      </c>
      <c r="I99" s="98" t="s">
        <v>524</v>
      </c>
      <c r="J99" s="98">
        <v>0.17000000000000171</v>
      </c>
      <c r="K99" s="98">
        <v>25.009999999999991</v>
      </c>
      <c r="L99" s="98"/>
      <c r="M99" s="77"/>
    </row>
    <row r="100" spans="1:13" x14ac:dyDescent="0.25">
      <c r="A100" s="100">
        <v>50</v>
      </c>
      <c r="B100" s="26">
        <v>81</v>
      </c>
      <c r="C100" s="218" t="s">
        <v>104</v>
      </c>
      <c r="D100" s="98">
        <v>2.0949999999999953</v>
      </c>
      <c r="E100" s="98"/>
      <c r="F100" s="98">
        <v>104.28</v>
      </c>
      <c r="G100" s="98">
        <v>97.33</v>
      </c>
      <c r="H100" s="98">
        <v>131.935</v>
      </c>
      <c r="I100" s="98">
        <v>120.71</v>
      </c>
      <c r="J100" s="98">
        <v>2.0949999999999953</v>
      </c>
      <c r="K100" s="98"/>
      <c r="L100" s="98">
        <v>-39.28</v>
      </c>
      <c r="M100" s="77">
        <v>-66.935000000000002</v>
      </c>
    </row>
    <row r="101" spans="1:13" x14ac:dyDescent="0.25">
      <c r="A101" s="100">
        <v>51</v>
      </c>
      <c r="B101" s="26" t="s">
        <v>354</v>
      </c>
      <c r="C101" s="218" t="s">
        <v>106</v>
      </c>
      <c r="D101" s="98">
        <v>1.8299999999999983</v>
      </c>
      <c r="E101" s="98">
        <v>41.034999999999997</v>
      </c>
      <c r="F101" s="98">
        <v>53.55</v>
      </c>
      <c r="G101" s="98">
        <v>30.57</v>
      </c>
      <c r="H101" s="98">
        <v>71.819999999999993</v>
      </c>
      <c r="I101" s="98">
        <v>50.66</v>
      </c>
      <c r="J101" s="98">
        <v>1.8299999999999983</v>
      </c>
      <c r="K101" s="98">
        <v>-11.034999999999997</v>
      </c>
      <c r="L101" s="98">
        <v>-23.549999999999997</v>
      </c>
      <c r="M101" s="77">
        <v>-41.819999999999993</v>
      </c>
    </row>
    <row r="102" spans="1:13" x14ac:dyDescent="0.25">
      <c r="A102" s="100">
        <v>52</v>
      </c>
      <c r="B102" s="26">
        <v>85</v>
      </c>
      <c r="C102" s="218" t="s">
        <v>108</v>
      </c>
      <c r="D102" s="98">
        <v>10.594999999999999</v>
      </c>
      <c r="E102" s="98">
        <v>82.68</v>
      </c>
      <c r="F102" s="98">
        <v>118.785</v>
      </c>
      <c r="G102" s="98">
        <v>89.55</v>
      </c>
      <c r="H102" s="98" t="s">
        <v>525</v>
      </c>
      <c r="I102" s="98" t="s">
        <v>525</v>
      </c>
      <c r="J102" s="98">
        <v>10.594999999999999</v>
      </c>
      <c r="K102" s="98">
        <v>17.319999999999993</v>
      </c>
      <c r="L102" s="98">
        <v>-18.784999999999997</v>
      </c>
      <c r="M102" s="77"/>
    </row>
    <row r="103" spans="1:13" x14ac:dyDescent="0.25">
      <c r="A103" s="100">
        <v>53</v>
      </c>
      <c r="B103" s="26">
        <v>86</v>
      </c>
      <c r="C103" s="218" t="s">
        <v>109</v>
      </c>
      <c r="D103" s="98">
        <v>46.688928571428569</v>
      </c>
      <c r="E103" s="98">
        <v>65.180000000000007</v>
      </c>
      <c r="F103" s="98">
        <v>53.344999999999999</v>
      </c>
      <c r="G103" s="98">
        <v>59.64</v>
      </c>
      <c r="H103" s="98" t="s">
        <v>524</v>
      </c>
      <c r="I103" s="98" t="s">
        <v>524</v>
      </c>
      <c r="J103" s="98">
        <v>46.688928571428569</v>
      </c>
      <c r="K103" s="98">
        <v>34.819999999999993</v>
      </c>
      <c r="L103" s="98">
        <v>46.655000000000001</v>
      </c>
      <c r="M103" s="77"/>
    </row>
    <row r="104" spans="1:13" x14ac:dyDescent="0.25">
      <c r="A104" s="100">
        <v>54</v>
      </c>
      <c r="B104" s="26">
        <v>87</v>
      </c>
      <c r="C104" s="218" t="s">
        <v>110</v>
      </c>
      <c r="D104" s="98">
        <v>2.3150000000000048</v>
      </c>
      <c r="E104" s="98">
        <v>114.8</v>
      </c>
      <c r="F104" s="98" t="s">
        <v>525</v>
      </c>
      <c r="G104" s="98" t="s">
        <v>525</v>
      </c>
      <c r="H104" s="98" t="s">
        <v>526</v>
      </c>
      <c r="I104" s="98" t="s">
        <v>526</v>
      </c>
      <c r="J104" s="98">
        <v>2.3150000000000048</v>
      </c>
      <c r="K104" s="98">
        <v>5.2000000000000028</v>
      </c>
      <c r="L104" s="98"/>
      <c r="M104" s="77"/>
    </row>
    <row r="105" spans="1:13" x14ac:dyDescent="0.25">
      <c r="A105" s="100">
        <v>55</v>
      </c>
      <c r="B105" s="26">
        <v>88</v>
      </c>
      <c r="C105" s="218" t="s">
        <v>113</v>
      </c>
      <c r="D105" s="98">
        <v>29.759999999999998</v>
      </c>
      <c r="E105" s="98">
        <v>161.005</v>
      </c>
      <c r="F105" s="98" t="s">
        <v>526</v>
      </c>
      <c r="G105" s="98" t="s">
        <v>526</v>
      </c>
      <c r="H105" s="98" t="s">
        <v>524</v>
      </c>
      <c r="I105" s="98" t="s">
        <v>524</v>
      </c>
      <c r="J105" s="98">
        <v>29.759999999999998</v>
      </c>
      <c r="K105" s="98">
        <v>-11.004999999999995</v>
      </c>
      <c r="L105" s="98"/>
      <c r="M105" s="77"/>
    </row>
    <row r="106" spans="1:13" x14ac:dyDescent="0.25">
      <c r="A106" s="100">
        <v>56</v>
      </c>
      <c r="B106" s="26">
        <v>89</v>
      </c>
      <c r="C106" s="218" t="s">
        <v>114</v>
      </c>
      <c r="D106" s="98">
        <v>8.0512500000000031</v>
      </c>
      <c r="E106" s="98">
        <v>82.724999999999994</v>
      </c>
      <c r="F106" s="98" t="s">
        <v>526</v>
      </c>
      <c r="G106" s="98" t="s">
        <v>526</v>
      </c>
      <c r="H106" s="98">
        <v>108.755</v>
      </c>
      <c r="I106" s="98">
        <v>84.95</v>
      </c>
      <c r="J106" s="98">
        <v>8.0512500000000031</v>
      </c>
      <c r="K106" s="98">
        <v>-7.7249999999999943</v>
      </c>
      <c r="L106" s="98"/>
      <c r="M106" s="77">
        <v>-33.754999999999995</v>
      </c>
    </row>
    <row r="107" spans="1:13" ht="15.75" thickBot="1" x14ac:dyDescent="0.3">
      <c r="A107" s="101">
        <v>57</v>
      </c>
      <c r="B107" s="122">
        <v>91</v>
      </c>
      <c r="C107" s="330" t="s">
        <v>116</v>
      </c>
      <c r="D107" s="103">
        <v>28.28</v>
      </c>
      <c r="E107" s="103">
        <v>147.88999999999999</v>
      </c>
      <c r="F107" s="103">
        <v>170.57</v>
      </c>
      <c r="G107" s="103">
        <v>119.18</v>
      </c>
      <c r="H107" s="103">
        <v>179.23000000000002</v>
      </c>
      <c r="I107" s="103">
        <v>125.39</v>
      </c>
      <c r="J107" s="103">
        <v>28.28</v>
      </c>
      <c r="K107" s="103">
        <v>-27.889999999999986</v>
      </c>
      <c r="L107" s="103">
        <v>-50.569999999999993</v>
      </c>
      <c r="M107" s="104">
        <v>-59.230000000000018</v>
      </c>
    </row>
    <row r="110" spans="1:13" x14ac:dyDescent="0.25">
      <c r="A110" s="145" t="s">
        <v>558</v>
      </c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</row>
    <row r="111" spans="1:13" ht="15.75" thickBot="1" x14ac:dyDescent="0.3"/>
    <row r="112" spans="1:13" x14ac:dyDescent="0.25">
      <c r="A112" s="162" t="s">
        <v>544</v>
      </c>
      <c r="B112" s="149" t="s">
        <v>356</v>
      </c>
      <c r="C112" s="149"/>
      <c r="D112" s="121" t="s">
        <v>507</v>
      </c>
      <c r="E112" s="121" t="s">
        <v>549</v>
      </c>
      <c r="F112" s="156" t="s">
        <v>534</v>
      </c>
      <c r="G112" s="157"/>
      <c r="H112" s="157"/>
      <c r="I112" s="157"/>
      <c r="J112" s="161"/>
      <c r="K112" s="156" t="s">
        <v>535</v>
      </c>
      <c r="L112" s="157"/>
      <c r="M112" s="158"/>
    </row>
    <row r="113" spans="1:13" x14ac:dyDescent="0.25">
      <c r="A113" s="151"/>
      <c r="B113" s="164" t="s">
        <v>545</v>
      </c>
      <c r="C113" s="152" t="s">
        <v>1</v>
      </c>
      <c r="D113" s="111" t="s">
        <v>551</v>
      </c>
      <c r="E113" s="111" t="s">
        <v>550</v>
      </c>
      <c r="F113" s="109" t="s">
        <v>530</v>
      </c>
      <c r="G113" s="159" t="s">
        <v>532</v>
      </c>
      <c r="H113" s="160"/>
      <c r="I113" s="159" t="s">
        <v>533</v>
      </c>
      <c r="J113" s="160"/>
      <c r="K113" s="109" t="s">
        <v>523</v>
      </c>
      <c r="L113" s="109" t="s">
        <v>560</v>
      </c>
      <c r="M113" s="99" t="s">
        <v>561</v>
      </c>
    </row>
    <row r="114" spans="1:13" ht="16.5" x14ac:dyDescent="0.3">
      <c r="A114" s="151"/>
      <c r="B114" s="164"/>
      <c r="C114" s="153"/>
      <c r="D114" s="109" t="s">
        <v>531</v>
      </c>
      <c r="E114" s="109" t="s">
        <v>546</v>
      </c>
      <c r="F114" s="109" t="s">
        <v>536</v>
      </c>
      <c r="G114" s="109" t="s">
        <v>537</v>
      </c>
      <c r="H114" s="109" t="s">
        <v>538</v>
      </c>
      <c r="I114" s="109" t="s">
        <v>539</v>
      </c>
      <c r="J114" s="109" t="s">
        <v>540</v>
      </c>
      <c r="K114" s="109" t="s">
        <v>541</v>
      </c>
      <c r="L114" s="109" t="s">
        <v>542</v>
      </c>
      <c r="M114" s="99" t="s">
        <v>543</v>
      </c>
    </row>
    <row r="115" spans="1:13" x14ac:dyDescent="0.25">
      <c r="A115" s="163"/>
      <c r="B115" s="152"/>
      <c r="C115" s="153"/>
      <c r="D115" s="110" t="s">
        <v>8</v>
      </c>
      <c r="E115" s="110" t="s">
        <v>8</v>
      </c>
      <c r="F115" s="110" t="s">
        <v>8</v>
      </c>
      <c r="G115" s="110" t="s">
        <v>8</v>
      </c>
      <c r="H115" s="110" t="s">
        <v>8</v>
      </c>
      <c r="I115" s="110" t="s">
        <v>8</v>
      </c>
      <c r="J115" s="110" t="s">
        <v>8</v>
      </c>
      <c r="K115" s="110" t="s">
        <v>8</v>
      </c>
      <c r="L115" s="110" t="s">
        <v>8</v>
      </c>
      <c r="M115" s="120" t="s">
        <v>8</v>
      </c>
    </row>
    <row r="116" spans="1:13" ht="15.75" thickBot="1" x14ac:dyDescent="0.3">
      <c r="A116" s="115">
        <v>1</v>
      </c>
      <c r="B116" s="116">
        <v>2</v>
      </c>
      <c r="C116" s="116">
        <v>3</v>
      </c>
      <c r="D116" s="116">
        <v>4</v>
      </c>
      <c r="E116" s="116">
        <v>10</v>
      </c>
      <c r="F116" s="116">
        <v>5</v>
      </c>
      <c r="G116" s="116">
        <v>6</v>
      </c>
      <c r="H116" s="116">
        <v>7</v>
      </c>
      <c r="I116" s="116">
        <v>8</v>
      </c>
      <c r="J116" s="116">
        <v>9</v>
      </c>
      <c r="K116" s="116">
        <v>11</v>
      </c>
      <c r="L116" s="116">
        <v>12</v>
      </c>
      <c r="M116" s="117">
        <v>13</v>
      </c>
    </row>
    <row r="117" spans="1:13" x14ac:dyDescent="0.25">
      <c r="A117" s="118">
        <v>1</v>
      </c>
      <c r="B117" s="119">
        <v>3</v>
      </c>
      <c r="C117" s="217" t="s">
        <v>11</v>
      </c>
      <c r="D117" s="112">
        <v>28.1</v>
      </c>
      <c r="E117" s="112">
        <v>77.3</v>
      </c>
      <c r="F117" s="112">
        <v>178.04500000000002</v>
      </c>
      <c r="G117" s="112">
        <v>164.82</v>
      </c>
      <c r="H117" s="112">
        <v>124.66</v>
      </c>
      <c r="I117" s="112">
        <v>201.15</v>
      </c>
      <c r="J117" s="112">
        <v>219.82</v>
      </c>
      <c r="K117" s="112">
        <v>29.954999999999984</v>
      </c>
      <c r="L117" s="112">
        <v>43.180000000000007</v>
      </c>
      <c r="M117" s="113">
        <v>6.8499999999999943</v>
      </c>
    </row>
    <row r="118" spans="1:13" x14ac:dyDescent="0.25">
      <c r="A118" s="100">
        <v>2</v>
      </c>
      <c r="B118" s="5">
        <v>9</v>
      </c>
      <c r="C118" s="212" t="s">
        <v>24</v>
      </c>
      <c r="D118" s="98">
        <v>89.8</v>
      </c>
      <c r="E118" s="98">
        <v>15.1</v>
      </c>
      <c r="F118" s="98">
        <v>105.48</v>
      </c>
      <c r="G118" s="98">
        <v>80.77</v>
      </c>
      <c r="H118" s="98">
        <v>60.1</v>
      </c>
      <c r="I118" s="98">
        <v>97.405000000000001</v>
      </c>
      <c r="J118" s="98">
        <v>144.88999999999999</v>
      </c>
      <c r="K118" s="98">
        <v>-34.980000000000004</v>
      </c>
      <c r="L118" s="98">
        <v>-10.269999999999996</v>
      </c>
      <c r="M118" s="77">
        <v>-26.905000000000001</v>
      </c>
    </row>
    <row r="119" spans="1:13" x14ac:dyDescent="0.25">
      <c r="A119" s="100">
        <v>3</v>
      </c>
      <c r="B119" s="5">
        <v>11</v>
      </c>
      <c r="C119" s="220" t="s">
        <v>27</v>
      </c>
      <c r="D119" s="98">
        <v>250</v>
      </c>
      <c r="E119" s="98">
        <v>59.2</v>
      </c>
      <c r="F119" s="98"/>
      <c r="G119" s="98" t="s">
        <v>524</v>
      </c>
      <c r="H119" s="98" t="s">
        <v>524</v>
      </c>
      <c r="I119" s="98">
        <v>141.32499999999999</v>
      </c>
      <c r="J119" s="98">
        <v>173.32</v>
      </c>
      <c r="K119" s="98"/>
      <c r="L119" s="98"/>
      <c r="M119" s="77">
        <v>8.6750000000000114</v>
      </c>
    </row>
    <row r="120" spans="1:13" x14ac:dyDescent="0.25">
      <c r="A120" s="100">
        <v>4</v>
      </c>
      <c r="B120" s="5">
        <v>12</v>
      </c>
      <c r="C120" s="221" t="s">
        <v>28</v>
      </c>
      <c r="D120" s="98">
        <v>240</v>
      </c>
      <c r="E120" s="98">
        <v>-0.9</v>
      </c>
      <c r="F120" s="98">
        <v>102.575</v>
      </c>
      <c r="G120" s="98" t="s">
        <v>526</v>
      </c>
      <c r="H120" s="98" t="s">
        <v>526</v>
      </c>
      <c r="I120" s="98" t="s">
        <v>526</v>
      </c>
      <c r="J120" s="98" t="s">
        <v>526</v>
      </c>
      <c r="K120" s="98">
        <v>37.424999999999997</v>
      </c>
      <c r="L120" s="98"/>
      <c r="M120" s="77"/>
    </row>
    <row r="121" spans="1:13" x14ac:dyDescent="0.25">
      <c r="A121" s="100">
        <v>5</v>
      </c>
      <c r="B121" s="5" t="s">
        <v>341</v>
      </c>
      <c r="C121" s="212" t="s">
        <v>268</v>
      </c>
      <c r="D121" s="98">
        <v>84.8</v>
      </c>
      <c r="E121" s="98">
        <v>106</v>
      </c>
      <c r="F121" s="98">
        <v>148.75</v>
      </c>
      <c r="G121" s="98">
        <v>320.52499999999998</v>
      </c>
      <c r="H121" s="98">
        <v>250.87</v>
      </c>
      <c r="I121" s="98">
        <v>334.95</v>
      </c>
      <c r="J121" s="98">
        <v>171.07</v>
      </c>
      <c r="K121" s="98">
        <v>201.25</v>
      </c>
      <c r="L121" s="98">
        <v>29.475000000000023</v>
      </c>
      <c r="M121" s="77">
        <v>15.050000000000011</v>
      </c>
    </row>
    <row r="122" spans="1:13" x14ac:dyDescent="0.25">
      <c r="A122" s="100">
        <v>6</v>
      </c>
      <c r="B122" s="5">
        <v>14</v>
      </c>
      <c r="C122" s="212" t="s">
        <v>31</v>
      </c>
      <c r="D122" s="98">
        <v>16.600000000000001</v>
      </c>
      <c r="E122" s="98">
        <v>49.8</v>
      </c>
      <c r="F122" s="98">
        <v>36.695</v>
      </c>
      <c r="G122" s="98" t="s">
        <v>524</v>
      </c>
      <c r="H122" s="98" t="s">
        <v>524</v>
      </c>
      <c r="I122" s="98">
        <v>46.894999999999996</v>
      </c>
      <c r="J122" s="98">
        <v>75.849999999999994</v>
      </c>
      <c r="K122" s="98">
        <v>27.305</v>
      </c>
      <c r="L122" s="98"/>
      <c r="M122" s="77">
        <v>17.105000000000004</v>
      </c>
    </row>
    <row r="123" spans="1:13" x14ac:dyDescent="0.25">
      <c r="A123" s="100">
        <v>7</v>
      </c>
      <c r="B123" s="5">
        <v>19</v>
      </c>
      <c r="C123" s="222" t="s">
        <v>36</v>
      </c>
      <c r="D123" s="98">
        <v>16.399999999999999</v>
      </c>
      <c r="E123" s="98">
        <v>-8.3000000000000007</v>
      </c>
      <c r="F123" s="98">
        <v>31.895000000000003</v>
      </c>
      <c r="G123" s="98" t="s">
        <v>524</v>
      </c>
      <c r="H123" s="98" t="s">
        <v>524</v>
      </c>
      <c r="I123" s="98" t="s">
        <v>524</v>
      </c>
      <c r="J123" s="98" t="s">
        <v>524</v>
      </c>
      <c r="K123" s="98">
        <v>7.6049999999999969</v>
      </c>
      <c r="L123" s="98"/>
      <c r="M123" s="77"/>
    </row>
    <row r="124" spans="1:13" x14ac:dyDescent="0.25">
      <c r="A124" s="100">
        <v>8</v>
      </c>
      <c r="B124" s="5" t="s">
        <v>362</v>
      </c>
      <c r="C124" s="218" t="s">
        <v>89</v>
      </c>
      <c r="D124" s="98">
        <v>14.3</v>
      </c>
      <c r="E124" s="98">
        <v>15</v>
      </c>
      <c r="F124" s="98"/>
      <c r="G124" s="98"/>
      <c r="H124" s="98"/>
      <c r="I124" s="98"/>
      <c r="J124" s="98"/>
      <c r="K124" s="98"/>
      <c r="L124" s="98"/>
      <c r="M124" s="77"/>
    </row>
    <row r="125" spans="1:13" x14ac:dyDescent="0.25">
      <c r="A125" s="100">
        <v>9</v>
      </c>
      <c r="B125" s="5" t="s">
        <v>364</v>
      </c>
      <c r="C125" s="218" t="s">
        <v>95</v>
      </c>
      <c r="D125" s="98">
        <v>44.9</v>
      </c>
      <c r="E125" s="98">
        <v>36.9</v>
      </c>
      <c r="F125" s="98">
        <v>70.56</v>
      </c>
      <c r="G125" s="98" t="s">
        <v>525</v>
      </c>
      <c r="H125" s="98" t="s">
        <v>525</v>
      </c>
      <c r="I125" s="98" t="s">
        <v>4</v>
      </c>
      <c r="J125" s="98" t="s">
        <v>4</v>
      </c>
      <c r="K125" s="98">
        <v>4.4399999999999977</v>
      </c>
      <c r="L125" s="98"/>
      <c r="M125" s="77"/>
    </row>
    <row r="126" spans="1:13" ht="15.75" thickBot="1" x14ac:dyDescent="0.3">
      <c r="A126" s="101">
        <v>10</v>
      </c>
      <c r="B126" s="102">
        <v>82</v>
      </c>
      <c r="C126" s="330" t="s">
        <v>105</v>
      </c>
      <c r="D126" s="103">
        <v>7.6</v>
      </c>
      <c r="E126" s="103">
        <v>12.3</v>
      </c>
      <c r="F126" s="103">
        <v>38.965000000000003</v>
      </c>
      <c r="G126" s="103">
        <v>48.519999999999996</v>
      </c>
      <c r="H126" s="103">
        <v>52.15</v>
      </c>
      <c r="I126" s="103">
        <v>53.42</v>
      </c>
      <c r="J126" s="103">
        <v>44.88</v>
      </c>
      <c r="K126" s="103">
        <v>6.0349999999999966</v>
      </c>
      <c r="L126" s="103">
        <v>-3.519999999999996</v>
      </c>
      <c r="M126" s="104">
        <v>-8.4200000000000017</v>
      </c>
    </row>
    <row r="129" spans="1:13" x14ac:dyDescent="0.25">
      <c r="A129" s="145" t="s">
        <v>559</v>
      </c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</row>
    <row r="130" spans="1:13" ht="15.75" thickBot="1" x14ac:dyDescent="0.3"/>
    <row r="131" spans="1:13" x14ac:dyDescent="0.25">
      <c r="A131" s="146" t="s">
        <v>544</v>
      </c>
      <c r="B131" s="148" t="s">
        <v>356</v>
      </c>
      <c r="C131" s="149"/>
      <c r="D131" s="149" t="s">
        <v>534</v>
      </c>
      <c r="E131" s="149"/>
      <c r="F131" s="149"/>
      <c r="G131" s="149"/>
      <c r="H131" s="149"/>
      <c r="I131" s="149"/>
      <c r="J131" s="149" t="s">
        <v>535</v>
      </c>
      <c r="K131" s="149"/>
      <c r="L131" s="149"/>
      <c r="M131" s="150"/>
    </row>
    <row r="132" spans="1:13" x14ac:dyDescent="0.25">
      <c r="A132" s="147"/>
      <c r="B132" s="151" t="s">
        <v>545</v>
      </c>
      <c r="C132" s="152" t="s">
        <v>1</v>
      </c>
      <c r="D132" s="109" t="s">
        <v>552</v>
      </c>
      <c r="E132" s="109" t="s">
        <v>530</v>
      </c>
      <c r="F132" s="155" t="s">
        <v>532</v>
      </c>
      <c r="G132" s="155"/>
      <c r="H132" s="155" t="s">
        <v>533</v>
      </c>
      <c r="I132" s="155"/>
      <c r="J132" s="109" t="s">
        <v>552</v>
      </c>
      <c r="K132" s="109" t="s">
        <v>523</v>
      </c>
      <c r="L132" s="109" t="s">
        <v>560</v>
      </c>
      <c r="M132" s="99" t="s">
        <v>561</v>
      </c>
    </row>
    <row r="133" spans="1:13" ht="16.5" x14ac:dyDescent="0.3">
      <c r="A133" s="147"/>
      <c r="B133" s="151"/>
      <c r="C133" s="153"/>
      <c r="D133" s="109" t="s">
        <v>546</v>
      </c>
      <c r="E133" s="109" t="s">
        <v>536</v>
      </c>
      <c r="F133" s="109" t="s">
        <v>537</v>
      </c>
      <c r="G133" s="109" t="s">
        <v>538</v>
      </c>
      <c r="H133" s="109" t="s">
        <v>539</v>
      </c>
      <c r="I133" s="109" t="s">
        <v>540</v>
      </c>
      <c r="J133" s="109" t="s">
        <v>546</v>
      </c>
      <c r="K133" s="109" t="s">
        <v>541</v>
      </c>
      <c r="L133" s="109" t="s">
        <v>542</v>
      </c>
      <c r="M133" s="99" t="s">
        <v>543</v>
      </c>
    </row>
    <row r="134" spans="1:13" x14ac:dyDescent="0.25">
      <c r="A134" s="147"/>
      <c r="B134" s="151"/>
      <c r="C134" s="154"/>
      <c r="D134" s="109" t="s">
        <v>8</v>
      </c>
      <c r="E134" s="109" t="s">
        <v>8</v>
      </c>
      <c r="F134" s="109" t="s">
        <v>8</v>
      </c>
      <c r="G134" s="109" t="s">
        <v>8</v>
      </c>
      <c r="H134" s="109" t="s">
        <v>8</v>
      </c>
      <c r="I134" s="109" t="s">
        <v>8</v>
      </c>
      <c r="J134" s="109" t="s">
        <v>8</v>
      </c>
      <c r="K134" s="109" t="s">
        <v>8</v>
      </c>
      <c r="L134" s="109" t="s">
        <v>8</v>
      </c>
      <c r="M134" s="99" t="s">
        <v>8</v>
      </c>
    </row>
    <row r="135" spans="1:13" ht="15.75" thickBot="1" x14ac:dyDescent="0.3">
      <c r="A135" s="114">
        <v>1</v>
      </c>
      <c r="B135" s="115">
        <v>2</v>
      </c>
      <c r="C135" s="116">
        <v>3</v>
      </c>
      <c r="D135" s="116">
        <v>4</v>
      </c>
      <c r="E135" s="116">
        <v>5</v>
      </c>
      <c r="F135" s="116">
        <v>6</v>
      </c>
      <c r="G135" s="116">
        <v>7</v>
      </c>
      <c r="H135" s="116">
        <v>8</v>
      </c>
      <c r="I135" s="116">
        <v>9</v>
      </c>
      <c r="J135" s="116">
        <v>10</v>
      </c>
      <c r="K135" s="116">
        <v>11</v>
      </c>
      <c r="L135" s="116">
        <v>12</v>
      </c>
      <c r="M135" s="117">
        <v>13</v>
      </c>
    </row>
    <row r="136" spans="1:13" x14ac:dyDescent="0.25">
      <c r="A136" s="118">
        <v>1</v>
      </c>
      <c r="B136" s="119" t="s">
        <v>339</v>
      </c>
      <c r="C136" s="217" t="s">
        <v>24</v>
      </c>
      <c r="D136" s="112">
        <v>-12.965</v>
      </c>
      <c r="E136" s="112"/>
      <c r="F136" s="112">
        <v>80.77</v>
      </c>
      <c r="G136" s="112">
        <v>60.1</v>
      </c>
      <c r="H136" s="112">
        <v>97.405000000000001</v>
      </c>
      <c r="I136" s="112">
        <v>144.88999999999999</v>
      </c>
      <c r="J136" s="112">
        <v>-12.965</v>
      </c>
      <c r="K136" s="112"/>
      <c r="L136" s="112">
        <v>-10.269999999999996</v>
      </c>
      <c r="M136" s="113">
        <v>-26.905000000000001</v>
      </c>
    </row>
    <row r="137" spans="1:13" x14ac:dyDescent="0.25">
      <c r="A137" s="100">
        <v>2</v>
      </c>
      <c r="B137" s="5">
        <v>18</v>
      </c>
      <c r="C137" s="212" t="s">
        <v>35</v>
      </c>
      <c r="D137" s="98">
        <v>-19.544999999999998</v>
      </c>
      <c r="E137" s="98">
        <v>48.704999999999998</v>
      </c>
      <c r="F137" s="98" t="s">
        <v>524</v>
      </c>
      <c r="G137" s="98" t="s">
        <v>524</v>
      </c>
      <c r="H137" s="98" t="s">
        <v>526</v>
      </c>
      <c r="I137" s="98" t="s">
        <v>526</v>
      </c>
      <c r="J137" s="98">
        <v>-19.544999999999998</v>
      </c>
      <c r="K137" s="98">
        <v>-10.604999999999997</v>
      </c>
      <c r="L137" s="98"/>
      <c r="M137" s="77"/>
    </row>
    <row r="138" spans="1:13" x14ac:dyDescent="0.25">
      <c r="A138" s="100">
        <v>3</v>
      </c>
      <c r="B138" s="5">
        <v>65</v>
      </c>
      <c r="C138" s="283" t="s">
        <v>88</v>
      </c>
      <c r="D138" s="98">
        <v>-21.521470588235303</v>
      </c>
      <c r="E138" s="98">
        <v>179.94</v>
      </c>
      <c r="F138" s="98" t="s">
        <v>4</v>
      </c>
      <c r="G138" s="98" t="s">
        <v>4</v>
      </c>
      <c r="H138" s="98">
        <v>336.85500000000002</v>
      </c>
      <c r="I138" s="98">
        <v>72.180000000000007</v>
      </c>
      <c r="J138" s="98">
        <v>-21.521470588235303</v>
      </c>
      <c r="K138" s="98">
        <v>6.0000000000002274E-2</v>
      </c>
      <c r="L138" s="98"/>
      <c r="M138" s="77">
        <v>-156.85500000000002</v>
      </c>
    </row>
    <row r="139" spans="1:13" x14ac:dyDescent="0.25">
      <c r="A139" s="100">
        <v>4</v>
      </c>
      <c r="B139" s="5">
        <v>67</v>
      </c>
      <c r="C139" s="283" t="s">
        <v>90</v>
      </c>
      <c r="D139" s="98">
        <v>-47.787666666666638</v>
      </c>
      <c r="E139" s="98">
        <v>191.70999999999998</v>
      </c>
      <c r="F139" s="98" t="s">
        <v>525</v>
      </c>
      <c r="G139" s="98" t="s">
        <v>525</v>
      </c>
      <c r="H139" s="98" t="s">
        <v>525</v>
      </c>
      <c r="I139" s="98" t="s">
        <v>525</v>
      </c>
      <c r="J139" s="98">
        <v>-47.787666666666638</v>
      </c>
      <c r="K139" s="98">
        <v>28.29000000000002</v>
      </c>
      <c r="L139" s="98"/>
      <c r="M139" s="77"/>
    </row>
    <row r="140" spans="1:13" x14ac:dyDescent="0.25">
      <c r="A140" s="100">
        <v>5</v>
      </c>
      <c r="B140" s="5" t="s">
        <v>363</v>
      </c>
      <c r="C140" s="283" t="s">
        <v>92</v>
      </c>
      <c r="D140" s="98">
        <v>-2.8399999999999963</v>
      </c>
      <c r="E140" s="98">
        <v>179.63499999999999</v>
      </c>
      <c r="F140" s="98" t="s">
        <v>525</v>
      </c>
      <c r="G140" s="98" t="s">
        <v>525</v>
      </c>
      <c r="H140" s="98" t="s">
        <v>526</v>
      </c>
      <c r="I140" s="98" t="s">
        <v>526</v>
      </c>
      <c r="J140" s="98">
        <v>-2.8399999999999963</v>
      </c>
      <c r="K140" s="98">
        <v>20.365000000000009</v>
      </c>
      <c r="L140" s="98"/>
      <c r="M140" s="77"/>
    </row>
    <row r="141" spans="1:13" x14ac:dyDescent="0.25">
      <c r="A141" s="100">
        <v>6</v>
      </c>
      <c r="B141" s="5">
        <v>72</v>
      </c>
      <c r="C141" s="283" t="s">
        <v>95</v>
      </c>
      <c r="D141" s="98">
        <v>-8.3760000000000048</v>
      </c>
      <c r="E141" s="98">
        <v>93.055000000000007</v>
      </c>
      <c r="F141" s="98" t="s">
        <v>525</v>
      </c>
      <c r="G141" s="98" t="s">
        <v>525</v>
      </c>
      <c r="H141" s="98" t="s">
        <v>4</v>
      </c>
      <c r="I141" s="98" t="s">
        <v>4</v>
      </c>
      <c r="J141" s="98">
        <v>-8.3760000000000048</v>
      </c>
      <c r="K141" s="98">
        <v>-18.055000000000007</v>
      </c>
      <c r="L141" s="98"/>
      <c r="M141" s="77"/>
    </row>
    <row r="142" spans="1:13" x14ac:dyDescent="0.25">
      <c r="A142" s="100">
        <v>7</v>
      </c>
      <c r="B142" s="5">
        <v>77</v>
      </c>
      <c r="C142" s="283" t="s">
        <v>100</v>
      </c>
      <c r="D142" s="98">
        <v>-5.0350000000000001</v>
      </c>
      <c r="E142" s="98">
        <v>87.36</v>
      </c>
      <c r="F142" s="98" t="s">
        <v>525</v>
      </c>
      <c r="G142" s="98" t="s">
        <v>525</v>
      </c>
      <c r="H142" s="98" t="s">
        <v>524</v>
      </c>
      <c r="I142" s="98" t="s">
        <v>524</v>
      </c>
      <c r="J142" s="98">
        <v>-5.0350000000000001</v>
      </c>
      <c r="K142" s="98">
        <v>-42.36</v>
      </c>
      <c r="L142" s="98"/>
      <c r="M142" s="77"/>
    </row>
    <row r="143" spans="1:13" x14ac:dyDescent="0.25">
      <c r="A143" s="100">
        <v>8</v>
      </c>
      <c r="B143" s="5">
        <v>78</v>
      </c>
      <c r="C143" s="283" t="s">
        <v>101</v>
      </c>
      <c r="D143" s="98">
        <v>-23.48</v>
      </c>
      <c r="E143" s="98" t="s">
        <v>526</v>
      </c>
      <c r="F143" s="98" t="s">
        <v>526</v>
      </c>
      <c r="G143" s="98" t="s">
        <v>526</v>
      </c>
      <c r="H143" s="98" t="s">
        <v>526</v>
      </c>
      <c r="I143" s="98" t="s">
        <v>526</v>
      </c>
      <c r="J143" s="98">
        <v>-23.48</v>
      </c>
      <c r="K143" s="98"/>
      <c r="L143" s="98"/>
      <c r="M143" s="77"/>
    </row>
    <row r="144" spans="1:13" x14ac:dyDescent="0.25">
      <c r="A144" s="100">
        <v>9</v>
      </c>
      <c r="B144" s="5">
        <v>83</v>
      </c>
      <c r="C144" s="224" t="s">
        <v>106</v>
      </c>
      <c r="D144" s="98">
        <v>-6.75</v>
      </c>
      <c r="E144" s="98">
        <v>81.835000000000008</v>
      </c>
      <c r="F144" s="98">
        <v>124.11999999999999</v>
      </c>
      <c r="G144" s="98">
        <v>76.23</v>
      </c>
      <c r="H144" s="98">
        <v>139.64499999999998</v>
      </c>
      <c r="I144" s="98">
        <v>134.82</v>
      </c>
      <c r="J144" s="98">
        <v>-6.75</v>
      </c>
      <c r="K144" s="98">
        <v>-16.835000000000008</v>
      </c>
      <c r="L144" s="98">
        <v>-59.11999999999999</v>
      </c>
      <c r="M144" s="77">
        <v>-74.644999999999982</v>
      </c>
    </row>
    <row r="145" spans="1:13" x14ac:dyDescent="0.25">
      <c r="A145" s="100">
        <v>10</v>
      </c>
      <c r="B145" s="5" t="s">
        <v>344</v>
      </c>
      <c r="C145" s="224" t="s">
        <v>106</v>
      </c>
      <c r="D145" s="98">
        <v>-2.4500000000000011</v>
      </c>
      <c r="E145" s="98">
        <v>118.785</v>
      </c>
      <c r="F145" s="98" t="s">
        <v>524</v>
      </c>
      <c r="G145" s="98" t="s">
        <v>524</v>
      </c>
      <c r="H145" s="98" t="s">
        <v>526</v>
      </c>
      <c r="I145" s="98" t="s">
        <v>526</v>
      </c>
      <c r="J145" s="98">
        <v>-2.4500000000000011</v>
      </c>
      <c r="K145" s="98">
        <v>-8.7849999999999966</v>
      </c>
      <c r="L145" s="98"/>
      <c r="M145" s="77"/>
    </row>
    <row r="146" spans="1:13" x14ac:dyDescent="0.25">
      <c r="A146" s="100">
        <v>11</v>
      </c>
      <c r="B146" s="5">
        <v>84</v>
      </c>
      <c r="C146" s="283" t="s">
        <v>107</v>
      </c>
      <c r="D146" s="98">
        <v>-16.497961538461546</v>
      </c>
      <c r="E146" s="98">
        <v>95.10499999999999</v>
      </c>
      <c r="F146" s="98">
        <v>114.155</v>
      </c>
      <c r="G146" s="98">
        <v>67.83</v>
      </c>
      <c r="H146" s="98">
        <v>133.79500000000002</v>
      </c>
      <c r="I146" s="98">
        <v>91.4</v>
      </c>
      <c r="J146" s="98">
        <v>-16.497961538461546</v>
      </c>
      <c r="K146" s="98">
        <v>-35.10499999999999</v>
      </c>
      <c r="L146" s="98">
        <v>-54.155000000000001</v>
      </c>
      <c r="M146" s="77">
        <v>-73.795000000000016</v>
      </c>
    </row>
    <row r="147" spans="1:13" x14ac:dyDescent="0.25">
      <c r="A147" s="100">
        <v>12</v>
      </c>
      <c r="B147" s="5" t="s">
        <v>355</v>
      </c>
      <c r="C147" s="283" t="s">
        <v>109</v>
      </c>
      <c r="D147" s="98">
        <v>-24.729999999999997</v>
      </c>
      <c r="E147" s="98">
        <v>113.795</v>
      </c>
      <c r="F147" s="98" t="s">
        <v>525</v>
      </c>
      <c r="G147" s="98" t="s">
        <v>525</v>
      </c>
      <c r="H147" s="98" t="s">
        <v>524</v>
      </c>
      <c r="I147" s="98" t="s">
        <v>524</v>
      </c>
      <c r="J147" s="98">
        <v>-24.729999999999997</v>
      </c>
      <c r="K147" s="98">
        <v>-43.795000000000002</v>
      </c>
      <c r="L147" s="98"/>
      <c r="M147" s="77"/>
    </row>
    <row r="148" spans="1:13" x14ac:dyDescent="0.25">
      <c r="A148" s="100">
        <v>13</v>
      </c>
      <c r="B148" s="5">
        <v>90</v>
      </c>
      <c r="C148" s="283" t="s">
        <v>115</v>
      </c>
      <c r="D148" s="98">
        <v>-61.904999999999994</v>
      </c>
      <c r="E148" s="98"/>
      <c r="F148" s="98" t="s">
        <v>525</v>
      </c>
      <c r="G148" s="98" t="s">
        <v>525</v>
      </c>
      <c r="H148" s="98" t="s">
        <v>525</v>
      </c>
      <c r="I148" s="98" t="s">
        <v>525</v>
      </c>
      <c r="J148" s="98">
        <v>-61.904999999999994</v>
      </c>
      <c r="K148" s="98"/>
      <c r="L148" s="98"/>
      <c r="M148" s="77"/>
    </row>
    <row r="149" spans="1:13" ht="15.75" thickBot="1" x14ac:dyDescent="0.3">
      <c r="A149" s="101">
        <v>14</v>
      </c>
      <c r="B149" s="102">
        <v>92</v>
      </c>
      <c r="C149" s="227" t="s">
        <v>117</v>
      </c>
      <c r="D149" s="103">
        <v>-21.53</v>
      </c>
      <c r="E149" s="103">
        <v>121.12</v>
      </c>
      <c r="F149" s="103" t="s">
        <v>4</v>
      </c>
      <c r="G149" s="103" t="s">
        <v>4</v>
      </c>
      <c r="H149" s="103" t="s">
        <v>524</v>
      </c>
      <c r="I149" s="103" t="s">
        <v>524</v>
      </c>
      <c r="J149" s="103">
        <v>-21.53</v>
      </c>
      <c r="K149" s="103">
        <v>-21.120000000000005</v>
      </c>
      <c r="L149" s="103"/>
      <c r="M149" s="104"/>
    </row>
    <row r="151" spans="1:13" x14ac:dyDescent="0.25">
      <c r="C151" s="331" t="s">
        <v>527</v>
      </c>
    </row>
    <row r="152" spans="1:13" x14ac:dyDescent="0.25">
      <c r="C152" s="282" t="s">
        <v>553</v>
      </c>
    </row>
    <row r="153" spans="1:13" x14ac:dyDescent="0.25">
      <c r="C153" s="282" t="s">
        <v>554</v>
      </c>
    </row>
    <row r="154" spans="1:13" x14ac:dyDescent="0.25">
      <c r="C154" s="282" t="s">
        <v>555</v>
      </c>
    </row>
    <row r="155" spans="1:13" x14ac:dyDescent="0.25">
      <c r="C155" s="282" t="s">
        <v>528</v>
      </c>
    </row>
  </sheetData>
  <mergeCells count="37">
    <mergeCell ref="A5:A8"/>
    <mergeCell ref="J5:M5"/>
    <mergeCell ref="H6:I6"/>
    <mergeCell ref="F6:G6"/>
    <mergeCell ref="D5:I5"/>
    <mergeCell ref="B5:C5"/>
    <mergeCell ref="B6:B8"/>
    <mergeCell ref="C6:C8"/>
    <mergeCell ref="J46:M46"/>
    <mergeCell ref="B47:B49"/>
    <mergeCell ref="C47:C49"/>
    <mergeCell ref="F47:G47"/>
    <mergeCell ref="H47:I47"/>
    <mergeCell ref="A131:A134"/>
    <mergeCell ref="B131:C131"/>
    <mergeCell ref="D131:I131"/>
    <mergeCell ref="J131:M131"/>
    <mergeCell ref="B132:B134"/>
    <mergeCell ref="C132:C134"/>
    <mergeCell ref="F132:G132"/>
    <mergeCell ref="H132:I132"/>
    <mergeCell ref="A3:M3"/>
    <mergeCell ref="A44:M44"/>
    <mergeCell ref="A110:M110"/>
    <mergeCell ref="A129:M129"/>
    <mergeCell ref="A1:M1"/>
    <mergeCell ref="K112:M112"/>
    <mergeCell ref="G113:H113"/>
    <mergeCell ref="I113:J113"/>
    <mergeCell ref="F112:J112"/>
    <mergeCell ref="A112:A115"/>
    <mergeCell ref="B112:C112"/>
    <mergeCell ref="B113:B115"/>
    <mergeCell ref="C113:C115"/>
    <mergeCell ref="A46:A49"/>
    <mergeCell ref="B46:C46"/>
    <mergeCell ref="D46:I46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Appendix 1- Initial parameters</vt:lpstr>
      <vt:lpstr>Appendix 2-Physical conditions</vt:lpstr>
      <vt:lpstr>Appendix 3-Siltation measuremen</vt:lpstr>
      <vt:lpstr>Appendix 4- Net shoreline  </vt:lpstr>
      <vt:lpstr>'Appendix 1- Initial parameters'!Impression_des_titres</vt:lpstr>
      <vt:lpstr>'Appendix 2-Physical conditions'!Impression_des_titres</vt:lpstr>
      <vt:lpstr>'Appendix 3-Siltation measuremen'!Impression_des_titres</vt:lpstr>
      <vt:lpstr>'Appendix 1- Initial parameters'!Zone_d_impression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Chien Khuong Tat Chien - CITG</dc:creator>
  <cp:lastModifiedBy>Arthur DE GRAAUW</cp:lastModifiedBy>
  <cp:lastPrinted>2016-01-25T11:06:50Z</cp:lastPrinted>
  <dcterms:created xsi:type="dcterms:W3CDTF">2014-06-30T08:23:10Z</dcterms:created>
  <dcterms:modified xsi:type="dcterms:W3CDTF">2020-07-30T13:57:32Z</dcterms:modified>
</cp:coreProperties>
</file>