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5315" windowHeight="9015" tabRatio="638" firstSheet="1" activeTab="1"/>
  </bookViews>
  <sheets>
    <sheet name="Recap" sheetId="2" r:id="rId1"/>
    <sheet name="Goda" sheetId="12" r:id="rId2"/>
  </sheets>
  <calcPr calcId="144525"/>
</workbook>
</file>

<file path=xl/calcChain.xml><?xml version="1.0" encoding="utf-8"?>
<calcChain xmlns="http://schemas.openxmlformats.org/spreadsheetml/2006/main">
  <c r="O38" i="12" l="1"/>
  <c r="S38" i="12"/>
  <c r="Q40" i="12"/>
  <c r="O42" i="12"/>
  <c r="S42" i="12"/>
  <c r="Q44" i="12"/>
  <c r="O36" i="12"/>
  <c r="S34" i="12"/>
  <c r="S37" i="12" s="1"/>
  <c r="R34" i="12"/>
  <c r="R38" i="12" s="1"/>
  <c r="Q34" i="12"/>
  <c r="Q39" i="12" s="1"/>
  <c r="P34" i="12"/>
  <c r="P40" i="12" s="1"/>
  <c r="O34" i="12"/>
  <c r="O37" i="12" s="1"/>
  <c r="M7" i="12"/>
  <c r="N7" i="12" s="1"/>
  <c r="O7" i="12"/>
  <c r="Q7" i="12"/>
  <c r="M8" i="12"/>
  <c r="O8" i="12"/>
  <c r="Q8" i="12"/>
  <c r="M9" i="12"/>
  <c r="O9" i="12"/>
  <c r="Q9" i="12"/>
  <c r="M10" i="12"/>
  <c r="N10" i="12" s="1"/>
  <c r="O10" i="12"/>
  <c r="Q10" i="12"/>
  <c r="R10" i="12" s="1"/>
  <c r="M11" i="12"/>
  <c r="O11" i="12"/>
  <c r="Q11" i="12"/>
  <c r="R11" i="12" s="1"/>
  <c r="M12" i="12"/>
  <c r="O12" i="12"/>
  <c r="P12" i="12" s="1"/>
  <c r="Q12" i="12"/>
  <c r="M13" i="12"/>
  <c r="O13" i="12"/>
  <c r="P13" i="12" s="1"/>
  <c r="Q13" i="12"/>
  <c r="M14" i="12"/>
  <c r="O14" i="12"/>
  <c r="P14" i="12" s="1"/>
  <c r="Q14" i="12"/>
  <c r="M15" i="12"/>
  <c r="O15" i="12"/>
  <c r="Q15" i="12"/>
  <c r="K7" i="12"/>
  <c r="K8" i="12"/>
  <c r="K9" i="12"/>
  <c r="L9" i="12" s="1"/>
  <c r="K10" i="12"/>
  <c r="K11" i="12"/>
  <c r="L11" i="12" s="1"/>
  <c r="K12" i="12"/>
  <c r="K13" i="12"/>
  <c r="K14" i="12"/>
  <c r="K15" i="12"/>
  <c r="Q4" i="12"/>
  <c r="R15" i="12" s="1"/>
  <c r="O4" i="12"/>
  <c r="M4" i="12"/>
  <c r="K4" i="12"/>
  <c r="I4" i="12"/>
  <c r="Q6" i="12"/>
  <c r="R6" i="12" s="1"/>
  <c r="O6" i="12"/>
  <c r="M6" i="12"/>
  <c r="N6" i="12" s="1"/>
  <c r="K6" i="12"/>
  <c r="I7" i="12"/>
  <c r="J7" i="12" s="1"/>
  <c r="I8" i="12"/>
  <c r="J8" i="12" s="1"/>
  <c r="I9" i="12"/>
  <c r="J9" i="12" s="1"/>
  <c r="I10" i="12"/>
  <c r="J10" i="12" s="1"/>
  <c r="I11" i="12"/>
  <c r="J11" i="12" s="1"/>
  <c r="I12" i="12"/>
  <c r="J12" i="12" s="1"/>
  <c r="I13" i="12"/>
  <c r="J13" i="12" s="1"/>
  <c r="I14" i="12"/>
  <c r="J14" i="12" s="1"/>
  <c r="I15" i="12"/>
  <c r="J15" i="12" s="1"/>
  <c r="I6" i="12"/>
  <c r="J6" i="12" s="1"/>
  <c r="L15" i="12" l="1"/>
  <c r="L7" i="12"/>
  <c r="P9" i="12"/>
  <c r="P8" i="12"/>
  <c r="P6" i="12"/>
  <c r="N11" i="12"/>
  <c r="L14" i="12"/>
  <c r="L10" i="12"/>
  <c r="P10" i="12"/>
  <c r="N8" i="12"/>
  <c r="O44" i="12"/>
  <c r="S40" i="12"/>
  <c r="Q38" i="12"/>
  <c r="L13" i="12"/>
  <c r="P15" i="12"/>
  <c r="L6" i="12"/>
  <c r="L12" i="12"/>
  <c r="L8" i="12"/>
  <c r="N15" i="12"/>
  <c r="R8" i="12"/>
  <c r="P7" i="12"/>
  <c r="S44" i="12"/>
  <c r="Q42" i="12"/>
  <c r="O40" i="12"/>
  <c r="R37" i="12"/>
  <c r="R14" i="12"/>
  <c r="N14" i="12"/>
  <c r="R12" i="12"/>
  <c r="N12" i="12"/>
  <c r="R9" i="12"/>
  <c r="R7" i="12"/>
  <c r="R36" i="12"/>
  <c r="R45" i="12"/>
  <c r="P43" i="12"/>
  <c r="R41" i="12"/>
  <c r="P39" i="12"/>
  <c r="P11" i="12"/>
  <c r="Q36" i="12"/>
  <c r="Q45" i="12"/>
  <c r="R44" i="12"/>
  <c r="S43" i="12"/>
  <c r="O43" i="12"/>
  <c r="P42" i="12"/>
  <c r="Q41" i="12"/>
  <c r="R40" i="12"/>
  <c r="S39" i="12"/>
  <c r="O39" i="12"/>
  <c r="P38" i="12"/>
  <c r="Q37" i="12"/>
  <c r="N13" i="12"/>
  <c r="P36" i="12"/>
  <c r="P45" i="12"/>
  <c r="R43" i="12"/>
  <c r="P41" i="12"/>
  <c r="R39" i="12"/>
  <c r="P37" i="12"/>
  <c r="R13" i="12"/>
  <c r="N9" i="12"/>
  <c r="S36" i="12"/>
  <c r="S45" i="12"/>
  <c r="O45" i="12"/>
  <c r="P44" i="12"/>
  <c r="Q43" i="12"/>
  <c r="R42" i="12"/>
  <c r="S41" i="12"/>
  <c r="O41" i="12"/>
  <c r="C3" i="12" l="1"/>
  <c r="D3" i="12"/>
  <c r="E3" i="12"/>
  <c r="F3" i="12"/>
  <c r="B3" i="12"/>
  <c r="D8" i="12" l="1"/>
  <c r="D12" i="12"/>
  <c r="D9" i="12"/>
  <c r="D13" i="12"/>
  <c r="D6" i="12"/>
  <c r="D10" i="12"/>
  <c r="D14" i="12"/>
  <c r="D5" i="12"/>
  <c r="D7" i="12"/>
  <c r="D11" i="12"/>
  <c r="B6" i="12"/>
  <c r="B10" i="12"/>
  <c r="B14" i="12"/>
  <c r="B7" i="12"/>
  <c r="B11" i="12"/>
  <c r="B5" i="12"/>
  <c r="B8" i="12"/>
  <c r="B12" i="12"/>
  <c r="B9" i="12"/>
  <c r="B13" i="12"/>
  <c r="C9" i="12"/>
  <c r="C13" i="12"/>
  <c r="C6" i="12"/>
  <c r="C10" i="12"/>
  <c r="C14" i="12"/>
  <c r="C5" i="12"/>
  <c r="C7" i="12"/>
  <c r="C11" i="12"/>
  <c r="C8" i="12"/>
  <c r="C12" i="12"/>
  <c r="E7" i="12"/>
  <c r="E11" i="12"/>
  <c r="E8" i="12"/>
  <c r="E12" i="12"/>
  <c r="E9" i="12"/>
  <c r="E13" i="12"/>
  <c r="E6" i="12"/>
  <c r="E10" i="12"/>
  <c r="E14" i="12"/>
  <c r="E5" i="12"/>
  <c r="F6" i="12"/>
  <c r="F10" i="12"/>
  <c r="F14" i="12"/>
  <c r="F5" i="12"/>
  <c r="F7" i="12"/>
  <c r="F11" i="12"/>
  <c r="F8" i="12"/>
  <c r="F12" i="12"/>
  <c r="F9" i="12"/>
  <c r="F13" i="12"/>
</calcChain>
</file>

<file path=xl/sharedStrings.xml><?xml version="1.0" encoding="utf-8"?>
<sst xmlns="http://schemas.openxmlformats.org/spreadsheetml/2006/main" count="91" uniqueCount="67">
  <si>
    <t>Hs/h</t>
  </si>
  <si>
    <t>Seek advice Hans Burcharth (William Allsop, Leo Franco?)</t>
  </si>
  <si>
    <t>Further work:</t>
  </si>
  <si>
    <t>B</t>
  </si>
  <si>
    <t>Failure of rubble mound breakwaters in the long term</t>
  </si>
  <si>
    <r>
      <rPr>
        <b/>
        <sz val="11"/>
        <color theme="1"/>
        <rFont val="Calibri"/>
        <family val="2"/>
        <scheme val="minor"/>
      </rPr>
      <t>Definitions</t>
    </r>
    <r>
      <rPr>
        <sz val="11"/>
        <color theme="1"/>
        <rFont val="Calibri"/>
        <family val="2"/>
        <scheme val="minor"/>
      </rPr>
      <t xml:space="preserve"> (from Rock Manual, 2007):
with:
Hs: significant wave height in front of breakwater (BW) (m)
h: water depth in front of BW (m)
Rc: crest elevation of BW above water level (Rc &lt; 0 if under water) (m)
d: height of BW above sea-bed (m)
D</t>
    </r>
    <r>
      <rPr>
        <vertAlign val="subscript"/>
        <sz val="11"/>
        <color theme="1"/>
        <rFont val="Calibri"/>
        <family val="2"/>
        <scheme val="minor"/>
      </rPr>
      <t>50</t>
    </r>
    <r>
      <rPr>
        <sz val="11"/>
        <color theme="1"/>
        <rFont val="Calibri"/>
        <family val="2"/>
        <scheme val="minor"/>
      </rPr>
      <t>: nominal diameter of rock (m) = (M</t>
    </r>
    <r>
      <rPr>
        <vertAlign val="subscript"/>
        <sz val="11"/>
        <color theme="1"/>
        <rFont val="Calibri"/>
        <family val="2"/>
        <scheme val="minor"/>
      </rPr>
      <t>50</t>
    </r>
    <r>
      <rPr>
        <sz val="11"/>
        <color theme="1"/>
        <rFont val="Calibri"/>
        <family val="2"/>
        <scheme val="minor"/>
      </rPr>
      <t>/ρ)</t>
    </r>
    <r>
      <rPr>
        <vertAlign val="superscript"/>
        <sz val="11"/>
        <color theme="1"/>
        <rFont val="Calibri"/>
        <family val="2"/>
      </rPr>
      <t>1/3</t>
    </r>
    <r>
      <rPr>
        <sz val="11"/>
        <color theme="1"/>
        <rFont val="Calibri"/>
        <family val="2"/>
        <scheme val="minor"/>
      </rPr>
      <t xml:space="preserve">
ρ: specific mass of rock (kg/m</t>
    </r>
    <r>
      <rPr>
        <vertAlign val="superscript"/>
        <sz val="11"/>
        <color theme="1"/>
        <rFont val="Calibri"/>
        <family val="2"/>
        <scheme val="minor"/>
      </rPr>
      <t>3</t>
    </r>
    <r>
      <rPr>
        <sz val="11"/>
        <color theme="1"/>
        <rFont val="Calibri"/>
        <family val="2"/>
        <scheme val="minor"/>
      </rPr>
      <t>)
M</t>
    </r>
    <r>
      <rPr>
        <vertAlign val="subscript"/>
        <sz val="11"/>
        <color theme="1"/>
        <rFont val="Calibri"/>
        <family val="2"/>
        <scheme val="minor"/>
      </rPr>
      <t>50</t>
    </r>
    <r>
      <rPr>
        <sz val="11"/>
        <color theme="1"/>
        <rFont val="Calibri"/>
        <family val="2"/>
        <scheme val="minor"/>
      </rPr>
      <t>: median mass of rock blocks (kg)
Δ: relative buoyant density of rock = Sr - 1 = around 1.58 for granite in sea water (-)
Sr: specific mass of rock/specific mass of water = 2.65/1.025 for granite in sea water (-)</t>
    </r>
  </si>
  <si>
    <t xml:space="preserve">The large width of the crest might give an explanation as waves seem not to have been able to move the blocks as far as the rear slope where they would have fallen down without rising the crest level.
Waves cannot transport blocks very far landwards on the crest of the submerged BW, hence a narrow BW will initially be lowered and flattened, until the crest reaches a certain width that does not allow blocks to proceed further landwards under wave action. Hence, blocks start to heap up and may reach SWL again like in van der Meer's and Ota's tests.
</t>
  </si>
  <si>
    <t>Figure 1. Stability of submerged breakwaters with breaking waves.</t>
  </si>
  <si>
    <r>
      <t xml:space="preserve">
A similar model test performed by Ota is reported by Kobayashi, 2013. A reef BW (d = 16.7 cm high on h = 22.2 cm water depth, with a crest width of 110 cm consisting of stones with D</t>
    </r>
    <r>
      <rPr>
        <vertAlign val="subscript"/>
        <sz val="11"/>
        <color theme="1"/>
        <rFont val="Calibri"/>
        <family val="2"/>
        <scheme val="minor"/>
      </rPr>
      <t>50</t>
    </r>
    <r>
      <rPr>
        <sz val="11"/>
        <color theme="1"/>
        <rFont val="Calibri"/>
        <family val="2"/>
        <scheme val="minor"/>
      </rPr>
      <t xml:space="preserve"> = 2.52 cm, hence a crest width of 44 D</t>
    </r>
    <r>
      <rPr>
        <vertAlign val="subscript"/>
        <sz val="11"/>
        <color theme="1"/>
        <rFont val="Calibri"/>
        <family val="2"/>
        <scheme val="minor"/>
      </rPr>
      <t>50</t>
    </r>
    <r>
      <rPr>
        <sz val="11"/>
        <color theme="1"/>
        <rFont val="Calibri"/>
        <family val="2"/>
        <scheme val="minor"/>
      </rPr>
      <t>) was submitted to around 36 000 waves with Hs/h = 0.52 (which may be considered as breaking wave conditions). The initial crest level was Rc/D</t>
    </r>
    <r>
      <rPr>
        <vertAlign val="subscript"/>
        <sz val="11"/>
        <color theme="1"/>
        <rFont val="Calibri"/>
        <family val="2"/>
        <scheme val="minor"/>
      </rPr>
      <t>50</t>
    </r>
    <r>
      <rPr>
        <sz val="11"/>
        <color theme="1"/>
        <rFont val="Calibri"/>
        <family val="2"/>
        <scheme val="minor"/>
      </rPr>
      <t xml:space="preserve"> = -2.18 (that is Rc/h = -0.25) and the final crest level was around SWL: like in the van der Meer test above, the crest rose during the test. Blocks were taken from the seaward side of the crest towards the landward side of the crest and heaped up there without falling down on the back slope of the BW. An S-shaped beach profile was building up similar to that of gravel or sand beaches. 
It is also worth noting that the rising of the crest was linear in time and still ongoing after the very long testing time, unlike narrow crested BW that are known for their logarithmic damage progression, i.e. most damage occurs in the early stages of the storm.
</t>
    </r>
    <r>
      <rPr>
        <i/>
        <sz val="11"/>
        <color theme="1"/>
        <rFont val="Calibri"/>
        <family val="2"/>
        <scheme val="minor"/>
      </rPr>
      <t xml:space="preserve">
</t>
    </r>
    <r>
      <rPr>
        <sz val="11"/>
        <color theme="1"/>
        <rFont val="Calibri"/>
        <family val="2"/>
        <scheme val="minor"/>
      </rPr>
      <t/>
    </r>
  </si>
  <si>
    <r>
      <t xml:space="preserve">
                                                                                                           </t>
    </r>
    <r>
      <rPr>
        <b/>
        <sz val="11"/>
        <color theme="1"/>
        <rFont val="Calibri"/>
        <family val="2"/>
        <scheme val="minor"/>
      </rPr>
      <t xml:space="preserve"> a. Initial breakwater</t>
    </r>
    <r>
      <rPr>
        <i/>
        <sz val="11"/>
        <color theme="1"/>
        <rFont val="Calibri"/>
        <family val="2"/>
        <scheme val="minor"/>
      </rPr>
      <t xml:space="preserve">
        </t>
    </r>
    <r>
      <rPr>
        <b/>
        <sz val="11"/>
        <color theme="1"/>
        <rFont val="Calibri"/>
        <family val="2"/>
        <scheme val="minor"/>
      </rPr>
      <t xml:space="preserve">  b. Reshaped breakwater</t>
    </r>
    <r>
      <rPr>
        <i/>
        <sz val="11"/>
        <color theme="1"/>
        <rFont val="Calibri"/>
        <family val="2"/>
        <scheme val="minor"/>
      </rPr>
      <t xml:space="preserve">
    </t>
    </r>
    <r>
      <rPr>
        <b/>
        <sz val="11"/>
        <color theme="1"/>
        <rFont val="Calibri"/>
        <family val="2"/>
        <scheme val="minor"/>
      </rPr>
      <t xml:space="preserve"> c. Submerged breakwater</t>
    </r>
    <r>
      <rPr>
        <i/>
        <sz val="11"/>
        <color theme="1"/>
        <rFont val="Calibri"/>
        <family val="2"/>
        <scheme val="minor"/>
      </rPr>
      <t xml:space="preserve">
</t>
    </r>
  </si>
  <si>
    <t>m = 1:</t>
  </si>
  <si>
    <t>h/Lo</t>
  </si>
  <si>
    <t xml:space="preserve">s = </t>
  </si>
  <si>
    <t>donc des premières vagues qui déferlent ("incipient breaking")</t>
  </si>
  <si>
    <t>c’est-à-dire les plus grosses.</t>
  </si>
  <si>
    <t>Après cette "incipient breaker line", les autres vagues déferlent aussi</t>
  </si>
  <si>
    <t>Quand Burcharth pose brutalement Hs/h = 0.6 il n'est pas loin de la vérité !</t>
  </si>
  <si>
    <t>Goda parle ici de houle aléatoire (= son coeff 0.12)</t>
  </si>
  <si>
    <t xml:space="preserve">De toute façon, l'ouvrage posé sur h verra déferler sur lui les vagues maxi </t>
  </si>
  <si>
    <t>données par Hs/h ci-dessus. C'est bien le worst case.</t>
  </si>
  <si>
    <t>Tout ceux qui ont fait semblant de prendre la seabed slope m en compte</t>
  </si>
  <si>
    <t xml:space="preserve">Ils n'ont donc pas vu une grosse différence sur Hs/h </t>
  </si>
  <si>
    <t>et donc sur les dommages à l'ouvrage.</t>
  </si>
  <si>
    <t>C'est m = 10 qu'il fallait regarder et à SGH on le savait par l'étude de</t>
  </si>
  <si>
    <t>la route littorale à La Réunion !!</t>
  </si>
  <si>
    <r>
      <rPr>
        <b/>
        <sz val="11"/>
        <color theme="1"/>
        <rFont val="Calibri"/>
        <family val="2"/>
        <scheme val="minor"/>
      </rPr>
      <t>References:</t>
    </r>
    <r>
      <rPr>
        <sz val="11"/>
        <color theme="1"/>
        <rFont val="Calibri"/>
        <family val="2"/>
        <scheme val="minor"/>
      </rPr>
      <t xml:space="preserve">
</t>
    </r>
    <r>
      <rPr>
        <b/>
        <sz val="11"/>
        <color theme="1"/>
        <rFont val="Calibri"/>
        <family val="2"/>
        <scheme val="minor"/>
      </rPr>
      <t>Ahrens,</t>
    </r>
    <r>
      <rPr>
        <sz val="11"/>
        <color theme="1"/>
        <rFont val="Calibri"/>
        <family val="2"/>
        <scheme val="minor"/>
      </rPr>
      <t xml:space="preserve"> J. (1987) "Characteristics of reef breakwaters", Technical Report CERC 87-17, Vicksburg, MS.
</t>
    </r>
    <r>
      <rPr>
        <b/>
        <sz val="11"/>
        <color theme="1"/>
        <rFont val="Calibri"/>
        <family val="2"/>
        <scheme val="minor"/>
      </rPr>
      <t>Foster,</t>
    </r>
    <r>
      <rPr>
        <sz val="11"/>
        <color theme="1"/>
        <rFont val="Calibri"/>
        <family val="2"/>
        <scheme val="minor"/>
      </rPr>
      <t xml:space="preserve"> D. (1977) "Model simulation of damage to Rosslyn Bay breakwater during cyclone "David"", 6th Australian Hydraulics and Fluid Mehanics Conference, Adelaide.
</t>
    </r>
    <r>
      <rPr>
        <b/>
        <sz val="11"/>
        <color theme="1"/>
        <rFont val="Calibri"/>
        <family val="2"/>
        <scheme val="minor"/>
      </rPr>
      <t>Goda,</t>
    </r>
    <r>
      <rPr>
        <sz val="11"/>
        <color theme="1"/>
        <rFont val="Calibri"/>
        <family val="2"/>
        <scheme val="minor"/>
      </rPr>
      <t xml:space="preserve"> Y. (2010) "Reanalysis of regular and random breaking wave statistics", Coastal Engineering Journal, Vol. 52, No. 1, pp 71–106, Japan.
Kramer, M. &amp; </t>
    </r>
    <r>
      <rPr>
        <b/>
        <sz val="11"/>
        <color theme="1"/>
        <rFont val="Calibri"/>
        <family val="2"/>
        <scheme val="minor"/>
      </rPr>
      <t>Burcharth</t>
    </r>
    <r>
      <rPr>
        <sz val="11"/>
        <color theme="1"/>
        <rFont val="Calibri"/>
        <family val="2"/>
        <scheme val="minor"/>
      </rPr>
      <t xml:space="preserve">, H. (2003) "Stability of low-crested breakwaters in shallow water short crested waves", ASCE, 4th Int. Coastal Structures Conf., Portland, OR.
</t>
    </r>
    <r>
      <rPr>
        <b/>
        <sz val="11"/>
        <color theme="1"/>
        <rFont val="Calibri"/>
        <family val="2"/>
        <scheme val="minor"/>
      </rPr>
      <t>Kobayashi,</t>
    </r>
    <r>
      <rPr>
        <sz val="11"/>
        <color theme="1"/>
        <rFont val="Calibri"/>
        <family val="2"/>
        <scheme val="minor"/>
      </rPr>
      <t xml:space="preserve"> N. (2013) "Deformation of reef breakwaters and wave transmission", ASCE J. Waterway, Port, Coastal, Ocean Eng., 139, 336-340.
</t>
    </r>
    <r>
      <rPr>
        <b/>
        <sz val="11"/>
        <color theme="1"/>
        <rFont val="Calibri"/>
        <family val="2"/>
        <scheme val="minor"/>
      </rPr>
      <t>Rock Manual</t>
    </r>
    <r>
      <rPr>
        <sz val="11"/>
        <color theme="1"/>
        <rFont val="Calibri"/>
        <family val="2"/>
        <scheme val="minor"/>
      </rPr>
      <t xml:space="preserve"> (2007) "The use of rock in hydraulic engineering" (2nd edition), CIRIA, CUR, CETMEF,
Published by C683, CIRIA, London.
</t>
    </r>
    <r>
      <rPr>
        <b/>
        <sz val="11"/>
        <color theme="1"/>
        <rFont val="Calibri"/>
        <family val="2"/>
        <scheme val="minor"/>
      </rPr>
      <t>van der Meer</t>
    </r>
    <r>
      <rPr>
        <sz val="11"/>
        <color theme="1"/>
        <rFont val="Calibri"/>
        <family val="2"/>
        <scheme val="minor"/>
      </rPr>
      <t xml:space="preserve">, J. (1992) "Stability of the seaward slope of berm breakwaters", Coastal Engineering, 16, pp 205-234.
</t>
    </r>
    <r>
      <rPr>
        <b/>
        <sz val="11"/>
        <color theme="1"/>
        <rFont val="Calibri"/>
        <family val="2"/>
        <scheme val="minor"/>
      </rPr>
      <t>Vidal,</t>
    </r>
    <r>
      <rPr>
        <sz val="11"/>
        <color theme="1"/>
        <rFont val="Calibri"/>
        <family val="2"/>
        <scheme val="minor"/>
      </rPr>
      <t xml:space="preserve"> C., Losada, M., and Mansard, E. (1995) "Stability of Low-Crested Rubble-Mound Breakwater Heads", ASCE J. Waterway, Port, Coastal, Ocean Eng., 121(2), 114–122.
</t>
    </r>
    <r>
      <rPr>
        <b/>
        <sz val="11"/>
        <color theme="1"/>
        <rFont val="Calibri"/>
        <family val="2"/>
        <scheme val="minor"/>
      </rPr>
      <t>Yorke</t>
    </r>
    <r>
      <rPr>
        <sz val="11"/>
        <color theme="1"/>
        <rFont val="Calibri"/>
        <family val="2"/>
        <scheme val="minor"/>
      </rPr>
      <t xml:space="preserve">, R. et al (1966) "Cambridge expedition to Sabratha" (http://www.societies.cam.ac.uk/cuueg/archives/sabratha_1966.pdf)
</t>
    </r>
  </si>
  <si>
    <r>
      <t xml:space="preserve">Let's first consider </t>
    </r>
    <r>
      <rPr>
        <b/>
        <sz val="11"/>
        <color theme="1"/>
        <rFont val="Calibri"/>
        <family val="2"/>
        <scheme val="minor"/>
      </rPr>
      <t>narrow crested BW</t>
    </r>
    <r>
      <rPr>
        <sz val="11"/>
        <color theme="1"/>
        <rFont val="Calibri"/>
        <family val="2"/>
        <scheme val="minor"/>
      </rPr>
      <t>.
Although several hundreds of scale model tests were carried out on submerged and slightly emerging breakwaters, only (very) few were pushed until waves were breaking at the toe of the structure:
Vidal's data (1995) is for non breaking waves (Hs/h = around 0.3) and therefore of limited interest for this analysis; the same holds for van der Meer's tests (1988);
From Ahrens tests (1987), only the 4 tests with highest waves are taken over here (Hs/h = 0.63);
Burcharth's rule (2003) is for breaking waves and therefore very useful for this analysis;
One very interesting case is given by Foster (1977) for model and prototype;
One long term case is given by Yorke (1966) for a Roman breakwater in Ras Dimass (ancient Thapsus, Bekalta, Tunisia).
The range of validity of model tests is usually quite limited: Rc/D</t>
    </r>
    <r>
      <rPr>
        <vertAlign val="subscript"/>
        <sz val="11"/>
        <color theme="1"/>
        <rFont val="Calibri"/>
        <family val="2"/>
        <scheme val="minor"/>
      </rPr>
      <t>50</t>
    </r>
    <r>
      <rPr>
        <sz val="11"/>
        <color theme="1"/>
        <rFont val="Calibri"/>
        <family val="2"/>
        <scheme val="minor"/>
      </rPr>
      <t xml:space="preserve"> &gt; -4.3 (Ahrens); Rc/D</t>
    </r>
    <r>
      <rPr>
        <vertAlign val="subscript"/>
        <sz val="11"/>
        <color theme="1"/>
        <rFont val="Calibri"/>
        <family val="2"/>
        <scheme val="minor"/>
      </rPr>
      <t>50</t>
    </r>
    <r>
      <rPr>
        <sz val="11"/>
        <color theme="1"/>
        <rFont val="Calibri"/>
        <family val="2"/>
        <scheme val="minor"/>
      </rPr>
      <t xml:space="preserve"> &gt; -3 (Burcharth). The real cases reach Rc/D</t>
    </r>
    <r>
      <rPr>
        <vertAlign val="subscript"/>
        <sz val="11"/>
        <color theme="1"/>
        <rFont val="Calibri"/>
        <family val="2"/>
        <scheme val="minor"/>
      </rPr>
      <t>50</t>
    </r>
    <r>
      <rPr>
        <sz val="11"/>
        <color theme="1"/>
        <rFont val="Calibri"/>
        <family val="2"/>
        <scheme val="minor"/>
      </rPr>
      <t xml:space="preserve"> = -3 (Thapsus) and -5.2 (Rosslyn). 
Available experimental data is shown in fig. 1 below.</t>
    </r>
  </si>
  <si>
    <r>
      <t>Burcharth's rule for stable submerged BW is (Burcharth, 2003):
D</t>
    </r>
    <r>
      <rPr>
        <vertAlign val="subscript"/>
        <sz val="11"/>
        <color theme="1"/>
        <rFont val="Calibri"/>
        <family val="2"/>
        <scheme val="minor"/>
      </rPr>
      <t>50</t>
    </r>
    <r>
      <rPr>
        <sz val="11"/>
        <color theme="1"/>
        <rFont val="Calibri"/>
        <family val="2"/>
        <scheme val="minor"/>
      </rPr>
      <t xml:space="preserve"> = 0.29 d            with d = h + Rc                    (1)
It can be written as:
Rc/h = +3.45 D</t>
    </r>
    <r>
      <rPr>
        <vertAlign val="subscript"/>
        <sz val="11"/>
        <color theme="1"/>
        <rFont val="Calibri"/>
        <family val="2"/>
        <scheme val="minor"/>
      </rPr>
      <t>50</t>
    </r>
    <r>
      <rPr>
        <sz val="11"/>
        <color theme="1"/>
        <rFont val="Calibri"/>
        <family val="2"/>
        <scheme val="minor"/>
      </rPr>
      <t>/h - 1                                         (2)
This rule assumes Hs/h = 0.6 and Δ = 1.6. For submerged BW, it is valid for  2 &lt; h/ΔD</t>
    </r>
    <r>
      <rPr>
        <vertAlign val="subscript"/>
        <sz val="11"/>
        <color theme="1"/>
        <rFont val="Calibri"/>
        <family val="2"/>
        <scheme val="minor"/>
      </rPr>
      <t>50</t>
    </r>
    <r>
      <rPr>
        <sz val="11"/>
        <color theme="1"/>
        <rFont val="Calibri"/>
        <family val="2"/>
        <scheme val="minor"/>
      </rPr>
      <t xml:space="preserve"> &lt; 4, that is Rc/h &gt; -0.46.
It can be noted that Rc/h = -1 for very large h or very small D</t>
    </r>
    <r>
      <rPr>
        <vertAlign val="subscript"/>
        <sz val="11"/>
        <color theme="1"/>
        <rFont val="Calibri"/>
        <family val="2"/>
        <scheme val="minor"/>
      </rPr>
      <t>50</t>
    </r>
    <r>
      <rPr>
        <sz val="11"/>
        <color theme="1"/>
        <rFont val="Calibri"/>
        <family val="2"/>
        <scheme val="minor"/>
      </rPr>
      <t>. Burcharth's rule is shown on fig. 1 as a dotted line in upper left side of the figure.
Burcharth deduced his rule above from an analysis of his equation defining the worst conditions for stability:
Hs/ΔD</t>
    </r>
    <r>
      <rPr>
        <vertAlign val="subscript"/>
        <sz val="11"/>
        <color theme="1"/>
        <rFont val="Calibri"/>
        <family val="2"/>
        <scheme val="minor"/>
      </rPr>
      <t>50</t>
    </r>
    <r>
      <rPr>
        <sz val="11"/>
        <color theme="1"/>
        <rFont val="Calibri"/>
        <family val="2"/>
        <scheme val="minor"/>
      </rPr>
      <t xml:space="preserve"> = 0.06(Rc/D</t>
    </r>
    <r>
      <rPr>
        <vertAlign val="subscript"/>
        <sz val="11"/>
        <color theme="1"/>
        <rFont val="Calibri"/>
        <family val="2"/>
        <scheme val="minor"/>
      </rPr>
      <t>50</t>
    </r>
    <r>
      <rPr>
        <sz val="11"/>
        <color theme="1"/>
        <rFont val="Calibri"/>
        <family val="2"/>
        <scheme val="minor"/>
      </rPr>
      <t>)</t>
    </r>
    <r>
      <rPr>
        <vertAlign val="superscript"/>
        <sz val="11"/>
        <color theme="1"/>
        <rFont val="Calibri"/>
        <family val="2"/>
        <scheme val="minor"/>
      </rPr>
      <t>2</t>
    </r>
    <r>
      <rPr>
        <sz val="11"/>
        <color theme="1"/>
        <rFont val="Calibri"/>
        <family val="2"/>
        <scheme val="minor"/>
      </rPr>
      <t xml:space="preserve"> - 0.23 (Rc/D</t>
    </r>
    <r>
      <rPr>
        <vertAlign val="subscript"/>
        <sz val="11"/>
        <color theme="1"/>
        <rFont val="Calibri"/>
        <family val="2"/>
        <scheme val="minor"/>
      </rPr>
      <t>50</t>
    </r>
    <r>
      <rPr>
        <sz val="11"/>
        <color theme="1"/>
        <rFont val="Calibri"/>
        <family val="2"/>
        <scheme val="minor"/>
      </rPr>
      <t>) + 1.36
This "Burcharth's equation" is also shown in fig. 1. It is obviously very close to his "Burcharth's rule" for h/ΔD50 &lt; 4, and a "wild" extrapolation up to h/ΔD50 = 12 is shown in fig. 1 as a dooted line.</t>
    </r>
  </si>
  <si>
    <t>Figure 2. van der Meer's Figure 12 (1992)</t>
  </si>
  <si>
    <t>Figure 3. Destruction and reshaping of a breakwater.</t>
  </si>
  <si>
    <t>Description of tests.</t>
  </si>
  <si>
    <t>Figure 4. Stability of submerged breakwaters with breaking waves.</t>
  </si>
  <si>
    <t>Figure 5. Stable submerged breakwater with breaking waves.</t>
  </si>
  <si>
    <r>
      <t>The example below illustrates this. All figures 3a, 3b and 3c are undistorded and at the same scale. The initial BW height of 2.5 m above SWL is reduced to 0.5 m above SWL. As no material is supposed to be lost (i.e. the cross-section of the BW remains around 120 m</t>
    </r>
    <r>
      <rPr>
        <vertAlign val="superscript"/>
        <sz val="11"/>
        <color theme="1"/>
        <rFont val="Calibri"/>
        <family val="2"/>
        <scheme val="minor"/>
      </rPr>
      <t>2</t>
    </r>
    <r>
      <rPr>
        <sz val="11"/>
        <color theme="1"/>
        <rFont val="Calibri"/>
        <family val="2"/>
        <scheme val="minor"/>
      </rPr>
      <t>), the length of the submerged reshaped BW on the sea bed increased from 27.5 m up to nearly 33 m during the reshaping process (Fig. 3b: in this example, the choice of a front slope of 1:5 is arbitrary).
The question that remains to be answered at this stage is: will the BW further lower until it becomes submerged and further flatten out? If so, to which level under water (Fig. 3c with an arbitrary 1:10 front slope)?</t>
    </r>
  </si>
  <si>
    <r>
      <t>Figure 4 is no more than an out-zooming of fig. 1. Existing data shown in fig. 1 is now gathered into the upper left corner of the graph. It can be seen that all extrapolations of existing data are incorrect (as the authors of these data have allways claimed).
The new data from the model tests show a new trend which is described by:
Rc/D</t>
    </r>
    <r>
      <rPr>
        <vertAlign val="subscript"/>
        <sz val="11"/>
        <color theme="1"/>
        <rFont val="Calibri"/>
        <family val="2"/>
        <scheme val="minor"/>
      </rPr>
      <t>50</t>
    </r>
    <r>
      <rPr>
        <sz val="11"/>
        <color theme="1"/>
        <rFont val="Calibri"/>
        <family val="2"/>
        <scheme val="minor"/>
      </rPr>
      <t xml:space="preserve"> = 6 -1.6 h/ΔD</t>
    </r>
    <r>
      <rPr>
        <vertAlign val="subscript"/>
        <sz val="11"/>
        <color theme="1"/>
        <rFont val="Calibri"/>
        <family val="2"/>
        <scheme val="minor"/>
      </rPr>
      <t>50</t>
    </r>
    <r>
      <rPr>
        <sz val="11"/>
        <color theme="1"/>
        <rFont val="Calibri"/>
        <family val="2"/>
        <scheme val="minor"/>
      </rPr>
      <t xml:space="preserve">                                     (6)
or, with Δ = 1.6:
</t>
    </r>
    <r>
      <rPr>
        <b/>
        <sz val="11"/>
        <color theme="1"/>
        <rFont val="Calibri"/>
        <family val="2"/>
        <scheme val="minor"/>
      </rPr>
      <t>Rc/h = 6 D</t>
    </r>
    <r>
      <rPr>
        <b/>
        <vertAlign val="subscript"/>
        <sz val="11"/>
        <color theme="1"/>
        <rFont val="Calibri"/>
        <family val="2"/>
        <scheme val="minor"/>
      </rPr>
      <t>50</t>
    </r>
    <r>
      <rPr>
        <b/>
        <sz val="11"/>
        <color theme="1"/>
        <rFont val="Calibri"/>
        <family val="2"/>
        <scheme val="minor"/>
      </rPr>
      <t>/h - 1</t>
    </r>
    <r>
      <rPr>
        <sz val="11"/>
        <color theme="1"/>
        <rFont val="Calibri"/>
        <family val="2"/>
        <scheme val="minor"/>
      </rPr>
      <t xml:space="preserve">                                              (7)
This the simple relation which was sought at the start of this study. It is shown in fig. 5 below for a few values of D</t>
    </r>
    <r>
      <rPr>
        <vertAlign val="subscript"/>
        <sz val="11"/>
        <color theme="1"/>
        <rFont val="Calibri"/>
        <family val="2"/>
        <scheme val="minor"/>
      </rPr>
      <t>50</t>
    </r>
    <r>
      <rPr>
        <sz val="11"/>
        <color theme="1"/>
        <rFont val="Calibri"/>
        <family val="2"/>
        <scheme val="minor"/>
      </rPr>
      <t xml:space="preserve">.
</t>
    </r>
  </si>
  <si>
    <r>
      <t>The parameters Rc/D</t>
    </r>
    <r>
      <rPr>
        <vertAlign val="subscript"/>
        <sz val="11"/>
        <color theme="1"/>
        <rFont val="Calibri"/>
        <family val="2"/>
        <scheme val="minor"/>
      </rPr>
      <t>50</t>
    </r>
    <r>
      <rPr>
        <sz val="11"/>
        <color theme="1"/>
        <rFont val="Calibri"/>
        <family val="2"/>
        <scheme val="minor"/>
      </rPr>
      <t xml:space="preserve"> and Hs/ΔD</t>
    </r>
    <r>
      <rPr>
        <vertAlign val="subscript"/>
        <sz val="11"/>
        <color theme="1"/>
        <rFont val="Calibri"/>
        <family val="2"/>
        <scheme val="minor"/>
      </rPr>
      <t>50</t>
    </r>
    <r>
      <rPr>
        <sz val="11"/>
        <color theme="1"/>
        <rFont val="Calibri"/>
        <family val="2"/>
        <scheme val="minor"/>
      </rPr>
      <t xml:space="preserve"> (the latter also called stability number Ns) are widely accepted as representative for breakwater stability under wave attack. This includes submerged breakwaters (Rc &lt; 0).</t>
    </r>
    <r>
      <rPr>
        <sz val="11"/>
        <color theme="1"/>
        <rFont val="Calibri"/>
        <family val="2"/>
        <scheme val="minor"/>
      </rPr>
      <t xml:space="preserve">
It is widely accepted that random waves are breaking when their height Hs is around 0.6 h (NB: this is valid for mild offshore bed slopes, up to say 1:20, but this breaker index Hs/h may increase to say 0.8 for steeper bed slopes and/or longer waves). See Goda (2010) for a detailed overview on this complex subject.
Anyway, this means that the stability number above can be written as h/ΔD</t>
    </r>
    <r>
      <rPr>
        <vertAlign val="subscript"/>
        <sz val="11"/>
        <color theme="1"/>
        <rFont val="Calibri"/>
        <family val="2"/>
        <scheme val="minor"/>
      </rPr>
      <t>50</t>
    </r>
    <r>
      <rPr>
        <sz val="11"/>
        <color theme="1"/>
        <rFont val="Calibri"/>
        <family val="2"/>
        <scheme val="minor"/>
      </rPr>
      <t>. 
Hence, we will try to find some relationships between Rc/D</t>
    </r>
    <r>
      <rPr>
        <vertAlign val="subscript"/>
        <sz val="11"/>
        <color theme="1"/>
        <rFont val="Calibri"/>
        <family val="2"/>
        <scheme val="minor"/>
      </rPr>
      <t>50</t>
    </r>
    <r>
      <rPr>
        <sz val="11"/>
        <color theme="1"/>
        <rFont val="Calibri"/>
        <family val="2"/>
        <scheme val="minor"/>
      </rPr>
      <t xml:space="preserve"> (or Rc/h) and h/ΔD</t>
    </r>
    <r>
      <rPr>
        <vertAlign val="subscript"/>
        <sz val="11"/>
        <color theme="1"/>
        <rFont val="Calibri"/>
        <family val="2"/>
        <scheme val="minor"/>
      </rPr>
      <t>50</t>
    </r>
    <r>
      <rPr>
        <sz val="11"/>
        <color theme="1"/>
        <rFont val="Calibri"/>
        <family val="2"/>
        <scheme val="minor"/>
      </rPr>
      <t>.</t>
    </r>
  </si>
  <si>
    <r>
      <t xml:space="preserve">The present analysis of long term stability concentrates on the worst possible wave conditions, considering that they will </t>
    </r>
    <r>
      <rPr>
        <i/>
        <sz val="11"/>
        <color theme="1"/>
        <rFont val="Calibri"/>
        <family val="2"/>
        <scheme val="minor"/>
      </rPr>
      <t>eventually</t>
    </r>
    <r>
      <rPr>
        <sz val="11"/>
        <color theme="1"/>
        <rFont val="Calibri"/>
        <family val="2"/>
        <scheme val="minor"/>
      </rPr>
      <t xml:space="preserve"> occur in the long term. This means that </t>
    </r>
    <r>
      <rPr>
        <i/>
        <sz val="11"/>
        <color theme="1"/>
        <rFont val="Calibri"/>
        <family val="2"/>
        <scheme val="minor"/>
      </rPr>
      <t>we consider only cases with waves breaking between the toe and the crest of the submerged structure</t>
    </r>
    <r>
      <rPr>
        <sz val="11"/>
        <color theme="1"/>
        <rFont val="Calibri"/>
        <family val="2"/>
        <scheme val="minor"/>
      </rPr>
      <t xml:space="preserve">. Hence, the local wave climate must include waves large enough to break on the water depth in front of the submerged structure and breakwaters in very sheltered areas are not considered in this analysis. Similarly, breakwaters located in water depths larger than say 20 m are not likely to be subjected to breaking waves in the Mediterranean area and are therefore not considered in this study.
</t>
    </r>
  </si>
  <si>
    <r>
      <t xml:space="preserve">Let's now turn to </t>
    </r>
    <r>
      <rPr>
        <b/>
        <sz val="11"/>
        <color theme="1"/>
        <rFont val="Calibri"/>
        <family val="2"/>
        <scheme val="minor"/>
      </rPr>
      <t>wide crested BW</t>
    </r>
    <r>
      <rPr>
        <sz val="11"/>
        <color theme="1"/>
        <rFont val="Calibri"/>
        <family val="2"/>
        <scheme val="minor"/>
      </rPr>
      <t>.
An interesting comparison is provided by van der Meer (1992) in his fig. 12. A low crested BW (d = 85 cm high in h = 80 cm water depth, with a crest width of around 120 cm consisting of stones with D</t>
    </r>
    <r>
      <rPr>
        <vertAlign val="subscript"/>
        <sz val="11"/>
        <color theme="1"/>
        <rFont val="Calibri"/>
        <family val="2"/>
        <scheme val="minor"/>
      </rPr>
      <t>50</t>
    </r>
    <r>
      <rPr>
        <sz val="11"/>
        <color theme="1"/>
        <rFont val="Calibri"/>
        <family val="2"/>
        <scheme val="minor"/>
      </rPr>
      <t xml:space="preserve"> = 1.1 cm, hence a crest width of over 100 D</t>
    </r>
    <r>
      <rPr>
        <vertAlign val="subscript"/>
        <sz val="11"/>
        <color theme="1"/>
        <rFont val="Calibri"/>
        <family val="2"/>
        <scheme val="minor"/>
      </rPr>
      <t>50</t>
    </r>
    <r>
      <rPr>
        <sz val="11"/>
        <color theme="1"/>
        <rFont val="Calibri"/>
        <family val="2"/>
        <scheme val="minor"/>
      </rPr>
      <t>) was submitted to waves with Hs/h = 0.24 (pretty far from breaking wave conditions). The initial crest level was Rc = +4.5 D</t>
    </r>
    <r>
      <rPr>
        <vertAlign val="subscript"/>
        <sz val="11"/>
        <color theme="1"/>
        <rFont val="Calibri"/>
        <family val="2"/>
        <scheme val="minor"/>
      </rPr>
      <t>50</t>
    </r>
    <r>
      <rPr>
        <sz val="11"/>
        <color theme="1"/>
        <rFont val="Calibri"/>
        <family val="2"/>
        <scheme val="minor"/>
      </rPr>
      <t xml:space="preserve"> (that is Rc/h = +0.06) and the final crest level rose to nearly +10 D</t>
    </r>
    <r>
      <rPr>
        <vertAlign val="subscript"/>
        <sz val="11"/>
        <color theme="1"/>
        <rFont val="Calibri"/>
        <family val="2"/>
        <scheme val="minor"/>
      </rPr>
      <t>50</t>
    </r>
    <r>
      <rPr>
        <sz val="11"/>
        <color theme="1"/>
        <rFont val="Calibri"/>
        <family val="2"/>
        <scheme val="minor"/>
      </rPr>
      <t xml:space="preserve"> during the test, generating an S-shaped profile with a slope around 1:3 to 1:5 near SWL.  
He superimposed the final profiles of a non overtopped berm profile and this low crested BW, and it appeared that "a large part of the profile is the same". This shows that, at least for non breaking waves, a rubble mound can behave in a similar way to a berm or a gravel beach.</t>
    </r>
  </si>
  <si>
    <r>
      <t xml:space="preserve">
It may be expected that the highest waves will break near the toe of the BW. Probably plunging heavily in that area. With the milder front slopes of Fig. 3b and 3c, the broken wave may </t>
    </r>
    <r>
      <rPr>
        <i/>
        <sz val="11"/>
        <color theme="1"/>
        <rFont val="Calibri"/>
        <family val="2"/>
        <scheme val="minor"/>
      </rPr>
      <t>further propagate as a translation wave at a speed around √gh</t>
    </r>
    <r>
      <rPr>
        <sz val="11"/>
        <color theme="1"/>
        <rFont val="Calibri"/>
        <family val="2"/>
        <scheme val="minor"/>
      </rPr>
      <t>, in the order of say 3 to 6 m/s (for resp. h = 1 m and 3.5 m). 
If we consider a flow speed of 3 m/s on a water depth h = 1 m , a stone size of D</t>
    </r>
    <r>
      <rPr>
        <vertAlign val="subscript"/>
        <sz val="11"/>
        <color theme="1"/>
        <rFont val="Calibri"/>
        <family val="2"/>
        <scheme val="minor"/>
      </rPr>
      <t>50</t>
    </r>
    <r>
      <rPr>
        <sz val="11"/>
        <color theme="1"/>
        <rFont val="Calibri"/>
        <family val="2"/>
        <scheme val="minor"/>
      </rPr>
      <t xml:space="preserve"> = 0.20 m would be stable; for a flow speed of 6 m/s on a water depth h = 3.5 m, the stable stone size would increase to D</t>
    </r>
    <r>
      <rPr>
        <vertAlign val="subscript"/>
        <sz val="11"/>
        <color theme="1"/>
        <rFont val="Calibri"/>
        <family val="2"/>
        <scheme val="minor"/>
      </rPr>
      <t>50</t>
    </r>
    <r>
      <rPr>
        <sz val="11"/>
        <color theme="1"/>
        <rFont val="Calibri"/>
        <family val="2"/>
        <scheme val="minor"/>
      </rPr>
      <t xml:space="preserve"> = 0.60 m.
It would therefore be worth conducting more tests with e.g. Rc = +10 cm; h = 30 cm; d = 40 cm; D</t>
    </r>
    <r>
      <rPr>
        <vertAlign val="subscript"/>
        <sz val="11"/>
        <color theme="1"/>
        <rFont val="Calibri"/>
        <family val="2"/>
        <scheme val="minor"/>
      </rPr>
      <t>50</t>
    </r>
    <r>
      <rPr>
        <sz val="11"/>
        <color theme="1"/>
        <rFont val="Calibri"/>
        <family val="2"/>
        <scheme val="minor"/>
      </rPr>
      <t xml:space="preserve"> = 1.0 cm and a mild sea bed slope. Waves would break for Hs around 18 cm; h/ΔD</t>
    </r>
    <r>
      <rPr>
        <vertAlign val="subscript"/>
        <sz val="11"/>
        <color theme="1"/>
        <rFont val="Calibri"/>
        <family val="2"/>
        <scheme val="minor"/>
      </rPr>
      <t>50</t>
    </r>
    <r>
      <rPr>
        <sz val="11"/>
        <color theme="1"/>
        <rFont val="Calibri"/>
        <family val="2"/>
        <scheme val="minor"/>
      </rPr>
      <t xml:space="preserve"> would be 19 and Rc/D</t>
    </r>
    <r>
      <rPr>
        <vertAlign val="subscript"/>
        <sz val="11"/>
        <color theme="1"/>
        <rFont val="Calibri"/>
        <family val="2"/>
        <scheme val="minor"/>
      </rPr>
      <t>50</t>
    </r>
    <r>
      <rPr>
        <sz val="11"/>
        <color theme="1"/>
        <rFont val="Calibri"/>
        <family val="2"/>
        <scheme val="minor"/>
      </rPr>
      <t xml:space="preserve"> might reach a value around -25. This would be a model at scale 1:25 of the example shown in Fig. 3 above, with D</t>
    </r>
    <r>
      <rPr>
        <vertAlign val="subscript"/>
        <sz val="11"/>
        <color theme="1"/>
        <rFont val="Calibri"/>
        <family val="2"/>
        <scheme val="minor"/>
      </rPr>
      <t>50</t>
    </r>
    <r>
      <rPr>
        <sz val="11"/>
        <color theme="1"/>
        <rFont val="Calibri"/>
        <family val="2"/>
        <scheme val="minor"/>
      </rPr>
      <t xml:space="preserve"> = 0.25 m (M</t>
    </r>
    <r>
      <rPr>
        <vertAlign val="subscript"/>
        <sz val="11"/>
        <color theme="1"/>
        <rFont val="Calibri"/>
        <family val="2"/>
        <scheme val="minor"/>
      </rPr>
      <t>50</t>
    </r>
    <r>
      <rPr>
        <sz val="11"/>
        <color theme="1"/>
        <rFont val="Calibri"/>
        <family val="2"/>
        <scheme val="minor"/>
      </rPr>
      <t xml:space="preserve"> = 40 kg).</t>
    </r>
  </si>
  <si>
    <r>
      <t>Note that this graph shows a typical "1/h effect" as we have set out a function of  1/h against a function of h. It can nevertheless be seen that for e.g. a water depth of h = 10 m, stones with D</t>
    </r>
    <r>
      <rPr>
        <vertAlign val="subscript"/>
        <sz val="11"/>
        <color theme="1"/>
        <rFont val="Calibri"/>
        <family val="2"/>
        <scheme val="minor"/>
      </rPr>
      <t>50</t>
    </r>
    <r>
      <rPr>
        <sz val="11"/>
        <color theme="1"/>
        <rFont val="Calibri"/>
        <family val="2"/>
        <scheme val="minor"/>
      </rPr>
      <t xml:space="preserve"> = 1.5 m will be stable at 10% of the water depth below SWL, D</t>
    </r>
    <r>
      <rPr>
        <vertAlign val="subscript"/>
        <sz val="11"/>
        <color theme="1"/>
        <rFont val="Calibri"/>
        <family val="2"/>
        <scheme val="minor"/>
      </rPr>
      <t>50</t>
    </r>
    <r>
      <rPr>
        <sz val="11"/>
        <color theme="1"/>
        <rFont val="Calibri"/>
        <family val="2"/>
        <scheme val="minor"/>
      </rPr>
      <t xml:space="preserve"> =  1 m will be stable at 40% below SWL, D</t>
    </r>
    <r>
      <rPr>
        <vertAlign val="subscript"/>
        <sz val="11"/>
        <color theme="1"/>
        <rFont val="Calibri"/>
        <family val="2"/>
        <scheme val="minor"/>
      </rPr>
      <t>50</t>
    </r>
    <r>
      <rPr>
        <sz val="11"/>
        <color theme="1"/>
        <rFont val="Calibri"/>
        <family val="2"/>
        <scheme val="minor"/>
      </rPr>
      <t xml:space="preserve"> = 0.50 m at 70% below SWL and D</t>
    </r>
    <r>
      <rPr>
        <vertAlign val="subscript"/>
        <sz val="11"/>
        <color theme="1"/>
        <rFont val="Calibri"/>
        <family val="2"/>
        <scheme val="minor"/>
      </rPr>
      <t>50</t>
    </r>
    <r>
      <rPr>
        <sz val="11"/>
        <color theme="1"/>
        <rFont val="Calibri"/>
        <family val="2"/>
        <scheme val="minor"/>
      </rPr>
      <t xml:space="preserve"> = 0.25 m at 85% below SWL.
This graph is obviously very usefull for the design of breakwater construction phases, when the core of the structure may be exposed to storms inducing waves breaking on the structure.
It is also usefull to determine the long term equilibrium level of the crest of undersized breakwaters.</t>
    </r>
  </si>
  <si>
    <r>
      <t>Conclusion:</t>
    </r>
    <r>
      <rPr>
        <sz val="11"/>
        <color theme="1"/>
        <rFont val="Calibri"/>
        <family val="2"/>
        <scheme val="minor"/>
      </rPr>
      <t xml:space="preserve">
It is concluded that undersized emerging rubble mound breakwaters reduce to submerged breakwaters and that the crest can be located as follows:
</t>
    </r>
    <r>
      <rPr>
        <b/>
        <sz val="11"/>
        <color theme="1"/>
        <rFont val="Calibri"/>
        <family val="2"/>
        <scheme val="minor"/>
      </rPr>
      <t>Rc/h = 6 D</t>
    </r>
    <r>
      <rPr>
        <b/>
        <vertAlign val="subscript"/>
        <sz val="11"/>
        <color theme="1"/>
        <rFont val="Calibri"/>
        <family val="2"/>
        <scheme val="minor"/>
      </rPr>
      <t>50</t>
    </r>
    <r>
      <rPr>
        <b/>
        <sz val="11"/>
        <color theme="1"/>
        <rFont val="Calibri"/>
        <family val="2"/>
        <scheme val="minor"/>
      </rPr>
      <t xml:space="preserve">/h - 1 </t>
    </r>
    <r>
      <rPr>
        <sz val="11"/>
        <color theme="1"/>
        <rFont val="Calibri"/>
        <family val="2"/>
        <scheme val="minor"/>
      </rPr>
      <t xml:space="preserve">     valid for  4 &lt; h/ΔD</t>
    </r>
    <r>
      <rPr>
        <vertAlign val="subscript"/>
        <sz val="11"/>
        <color theme="1"/>
        <rFont val="Calibri"/>
        <family val="2"/>
        <scheme val="minor"/>
      </rPr>
      <t>50</t>
    </r>
    <r>
      <rPr>
        <sz val="11"/>
        <color theme="1"/>
        <rFont val="Calibri"/>
        <family val="2"/>
        <scheme val="minor"/>
      </rPr>
      <t xml:space="preserve"> &lt; 40 and for Δ = 1.6.
For a given stone size, submerged breakwaters stabilise to the predicted crest level after long term wave attack in breaking wave conditions.
xxxxxxxxxxxxxx</t>
    </r>
  </si>
  <si>
    <r>
      <rPr>
        <b/>
        <sz val="11"/>
        <color theme="1"/>
        <rFont val="Calibri"/>
        <family val="2"/>
        <scheme val="minor"/>
      </rPr>
      <t>Abstract.</t>
    </r>
    <r>
      <rPr>
        <sz val="11"/>
        <color theme="1"/>
        <rFont val="Calibri"/>
        <family val="2"/>
        <scheme val="minor"/>
      </rPr>
      <t xml:space="preserve">
The present analysis can be seen as a follow-up of work done previously by Foster (1977), Ahrens (1987), Vidal (1995) and Burcharth (2003). It aims at finding some simple relation between the governing parameters (water depth, structure height, stone size) and the equilibrium position of the crest of rubble mound breakwaters subject to long term wave attack in breaking wave conditions.
The Roman breakwater of Thapsus (possibly 3rd century AD according to Yorke, 1966), van der Meer's tests (1992), the near-bed structures mentioned in the Rock Manual (2007) and Ota's test reported by Kobayashi (2013) are also taken into account in the present analysis.
A few scale model tests were performed confirming the general trend.
It is concluded that undersized emerging rubble mound breakwaters reduce to submerged breakwaters and that the crest can be located as follows:
</t>
    </r>
    <r>
      <rPr>
        <b/>
        <sz val="11"/>
        <color theme="1"/>
        <rFont val="Calibri"/>
        <family val="2"/>
        <scheme val="minor"/>
      </rPr>
      <t>Rc/h = 6 D</t>
    </r>
    <r>
      <rPr>
        <b/>
        <vertAlign val="subscript"/>
        <sz val="11"/>
        <color theme="1"/>
        <rFont val="Calibri"/>
        <family val="2"/>
        <scheme val="minor"/>
      </rPr>
      <t>50</t>
    </r>
    <r>
      <rPr>
        <b/>
        <sz val="11"/>
        <color theme="1"/>
        <rFont val="Calibri"/>
        <family val="2"/>
        <scheme val="minor"/>
      </rPr>
      <t>/h - 1</t>
    </r>
    <r>
      <rPr>
        <sz val="11"/>
        <color theme="1"/>
        <rFont val="Calibri"/>
        <family val="2"/>
        <scheme val="minor"/>
      </rPr>
      <t xml:space="preserve">        valid for  4 &lt; h/ΔD50 &lt; 40 and for Δ = 1.6.
For a given stone size, submerged breakwaters stabilise to the predicted crest level after long term wave attack in breaking wave conditions.
</t>
    </r>
  </si>
  <si>
    <t>Let's first consider the processes involved. When a wave is breaking on a submerged structure, some of its energy is reflected back, some of its energy is found in the surf zone between the breaker line and the shore line, but a large part of its energy is "lost". This "lost" energy is converted into turbulence (heat) and into reshaping of the breakwater (hereafter called "BW"). If the BW was made of sand like the neighbouring sea bed, the obstacle would be eradicated in order to come back to the initial situation without any obstacle. But the BW being made of blocks of stone, the crest of the submerged structure is lowered until waves do not erode the crest anymore. The crest of this equilibrium profile results from a limited reduction of the crest level which obviously depends on the stone size.</t>
  </si>
  <si>
    <r>
      <t>Different types of breakwater are usually distinguished (see Kobayashi, 2013 and Rock Manual, 2007):
&gt;&gt;</t>
    </r>
    <r>
      <rPr>
        <b/>
        <sz val="11"/>
        <color theme="1"/>
        <rFont val="Calibri"/>
        <family val="2"/>
        <scheme val="minor"/>
      </rPr>
      <t xml:space="preserve"> Emerging BW</t>
    </r>
    <r>
      <rPr>
        <sz val="11"/>
        <color theme="1"/>
        <rFont val="Calibri"/>
        <family val="2"/>
        <scheme val="minor"/>
      </rPr>
      <t>, they are stable if:
a) they are not overtopped, i.e. they are high enough, say d &gt; 2 h if waves are breaking at their toe,
b) they have a stable front armour layer, i.e. the stone size is large enough, say D</t>
    </r>
    <r>
      <rPr>
        <vertAlign val="subscript"/>
        <sz val="11"/>
        <color theme="1"/>
        <rFont val="Calibri"/>
        <family val="2"/>
        <scheme val="minor"/>
      </rPr>
      <t>50</t>
    </r>
    <r>
      <rPr>
        <sz val="11"/>
        <color theme="1"/>
        <rFont val="Calibri"/>
        <family val="2"/>
        <scheme val="minor"/>
      </rPr>
      <t xml:space="preserve"> &gt; 0.2 h if waves are breaking at their toe.
If an emerging BW is not stable, it will be eroded and eventually become a submerged BW.
&gt;&gt; </t>
    </r>
    <r>
      <rPr>
        <b/>
        <sz val="11"/>
        <color theme="1"/>
        <rFont val="Calibri"/>
        <family val="2"/>
        <scheme val="minor"/>
      </rPr>
      <t>Submerged BW</t>
    </r>
    <r>
      <rPr>
        <sz val="11"/>
        <color theme="1"/>
        <rFont val="Calibri"/>
        <family val="2"/>
        <scheme val="minor"/>
      </rPr>
      <t>, have their crest at or below Still Water Level (SWL) and have a narrow crest (say 3 to 5 D</t>
    </r>
    <r>
      <rPr>
        <vertAlign val="subscript"/>
        <sz val="11"/>
        <color theme="1"/>
        <rFont val="Calibri"/>
        <family val="2"/>
        <scheme val="minor"/>
      </rPr>
      <t>50</t>
    </r>
    <r>
      <rPr>
        <sz val="11"/>
        <color theme="1"/>
        <rFont val="Calibri"/>
        <family val="2"/>
        <scheme val="minor"/>
      </rPr>
      <t>); they are stable if made of large blocks (Burcharth's rule: D</t>
    </r>
    <r>
      <rPr>
        <vertAlign val="subscript"/>
        <sz val="11"/>
        <color theme="1"/>
        <rFont val="Calibri"/>
        <family val="2"/>
        <scheme val="minor"/>
      </rPr>
      <t>50</t>
    </r>
    <r>
      <rPr>
        <sz val="11"/>
        <color theme="1"/>
        <rFont val="Calibri"/>
        <family val="2"/>
        <scheme val="minor"/>
      </rPr>
      <t xml:space="preserve"> &gt; 0.3 d) and they are eroded by</t>
    </r>
    <r>
      <rPr>
        <i/>
        <sz val="11"/>
        <color theme="1"/>
        <rFont val="Calibri"/>
        <family val="2"/>
        <scheme val="minor"/>
      </rPr>
      <t xml:space="preserve"> offshore movement of front slope blocks combined with onshore movement of crest blocks that fall behind the BW</t>
    </r>
    <r>
      <rPr>
        <sz val="11"/>
        <color theme="1"/>
        <rFont val="Calibri"/>
        <family val="2"/>
        <scheme val="minor"/>
      </rPr>
      <t>, the result being a lowering of the crest.
If they have a wide crest (say 50 D</t>
    </r>
    <r>
      <rPr>
        <vertAlign val="subscript"/>
        <sz val="11"/>
        <color theme="1"/>
        <rFont val="Calibri"/>
        <family val="2"/>
        <scheme val="minor"/>
      </rPr>
      <t>50</t>
    </r>
    <r>
      <rPr>
        <sz val="11"/>
        <color theme="1"/>
        <rFont val="Calibri"/>
        <family val="2"/>
        <scheme val="minor"/>
      </rPr>
      <t xml:space="preserve"> and more) the </t>
    </r>
    <r>
      <rPr>
        <i/>
        <sz val="11"/>
        <color theme="1"/>
        <rFont val="Calibri"/>
        <family val="2"/>
        <scheme val="minor"/>
      </rPr>
      <t>eroded crest blocks remain on the crest</t>
    </r>
    <r>
      <rPr>
        <sz val="11"/>
        <color theme="1"/>
        <rFont val="Calibri"/>
        <family val="2"/>
        <scheme val="minor"/>
      </rPr>
      <t xml:space="preserve">, the result being a rise of the crest similarly to the reconstruction of an S-shaped beach.
</t>
    </r>
    <r>
      <rPr>
        <b/>
        <sz val="11"/>
        <color theme="1"/>
        <rFont val="Calibri"/>
        <family val="2"/>
        <scheme val="minor"/>
      </rPr>
      <t>&gt;&gt; Reef BW</t>
    </r>
    <r>
      <rPr>
        <sz val="11"/>
        <color theme="1"/>
        <rFont val="Calibri"/>
        <family val="2"/>
        <scheme val="minor"/>
      </rPr>
      <t xml:space="preserve">, are low crested BW that do not have the traditional multi-layer structure; acoording to Ahrens (1987) "this type of breakwater is little more than a homogeneous pile of stones with individual stone weights similar to those ordinarily used in the armor and first underlayer of conventional breakwaters."
&gt;&gt; </t>
    </r>
    <r>
      <rPr>
        <b/>
        <sz val="11"/>
        <color theme="1"/>
        <rFont val="Calibri"/>
        <family val="2"/>
        <scheme val="minor"/>
      </rPr>
      <t>Berm BW</t>
    </r>
    <r>
      <rPr>
        <sz val="11"/>
        <color theme="1"/>
        <rFont val="Calibri"/>
        <family val="2"/>
        <scheme val="minor"/>
      </rPr>
      <t>, they are voluntarily unstable and reshaping into an S-shaped profile; the front slope is locally getting milder, rotating around a pivot point located under water at a distance of: 0.2 h + 0.5 D</t>
    </r>
    <r>
      <rPr>
        <vertAlign val="subscript"/>
        <sz val="11"/>
        <color theme="1"/>
        <rFont val="Calibri"/>
        <family val="2"/>
        <scheme val="minor"/>
      </rPr>
      <t>50</t>
    </r>
    <r>
      <rPr>
        <sz val="11"/>
        <color theme="1"/>
        <rFont val="Calibri"/>
        <family val="2"/>
        <scheme val="minor"/>
      </rPr>
      <t xml:space="preserve"> below SWL. The stone size is smaller than for the stable types of BW, typically D</t>
    </r>
    <r>
      <rPr>
        <vertAlign val="subscript"/>
        <sz val="11"/>
        <color theme="1"/>
        <rFont val="Calibri"/>
        <family val="2"/>
        <scheme val="minor"/>
      </rPr>
      <t>50</t>
    </r>
    <r>
      <rPr>
        <sz val="11"/>
        <color theme="1"/>
        <rFont val="Calibri"/>
        <family val="2"/>
        <scheme val="minor"/>
      </rPr>
      <t xml:space="preserve"> = 0.04 h to 0.08 h. Hence, the pivot point will be located at 0.22 to 0.24 h below SWL.
&gt;&gt; </t>
    </r>
    <r>
      <rPr>
        <b/>
        <sz val="11"/>
        <color theme="1"/>
        <rFont val="Calibri"/>
        <family val="2"/>
        <scheme val="minor"/>
      </rPr>
      <t xml:space="preserve">Near-bed structures </t>
    </r>
    <r>
      <rPr>
        <sz val="11"/>
        <color theme="1"/>
        <rFont val="Calibri"/>
        <family val="2"/>
        <scheme val="minor"/>
      </rPr>
      <t>are used for sea bed protection works and their heigth d is small compared to the water depth h; they are stable if made of medium size blocks (say D</t>
    </r>
    <r>
      <rPr>
        <vertAlign val="subscript"/>
        <sz val="11"/>
        <color theme="1"/>
        <rFont val="Calibri"/>
        <family val="2"/>
        <scheme val="minor"/>
      </rPr>
      <t>50</t>
    </r>
    <r>
      <rPr>
        <sz val="11"/>
        <color theme="1"/>
        <rFont val="Calibri"/>
        <family val="2"/>
        <scheme val="minor"/>
      </rPr>
      <t xml:space="preserve"> = 0.05 h to 0.10 h, if waves are breaking over them).</t>
    </r>
  </si>
  <si>
    <t>Publication:</t>
  </si>
  <si>
    <t xml:space="preserve"> IJNA? If nothing new from engineering point of view (just a summary &amp; vulgarization of existing knowledge)</t>
  </si>
  <si>
    <t>Coastal Eng? if anything new (summary &amp; extension of knowledge)</t>
  </si>
  <si>
    <r>
      <t xml:space="preserve">Some further information can be derived from "near-bed structures" which are described in the Rock Manual (2007). These structures are obviously low compared to the water depth and rather long in wave propagation direction. They consist typically of bed protection works protecting against local scour or protecting a sealine. Stability is defined on the base of currents: orbital bottom velocity u compared to the Shields mobility parameter (see Rock Manual, 2007, pp 607-608):
eq 5.173 reduces to the following in shallow water where sinh kh = kh and c = </t>
    </r>
    <r>
      <rPr>
        <sz val="11"/>
        <color theme="1"/>
        <rFont val="Calibri"/>
        <family val="2"/>
      </rPr>
      <t>√</t>
    </r>
    <r>
      <rPr>
        <sz val="11"/>
        <color theme="1"/>
        <rFont val="Calibri"/>
        <family val="2"/>
        <scheme val="minor"/>
      </rPr>
      <t xml:space="preserve"> gh :
u</t>
    </r>
    <r>
      <rPr>
        <vertAlign val="superscript"/>
        <sz val="11"/>
        <color theme="1"/>
        <rFont val="Calibri"/>
        <family val="2"/>
        <scheme val="minor"/>
      </rPr>
      <t>2</t>
    </r>
    <r>
      <rPr>
        <sz val="11"/>
        <color theme="1"/>
        <rFont val="Calibri"/>
        <family val="2"/>
        <scheme val="minor"/>
      </rPr>
      <t xml:space="preserve"> = g Hs</t>
    </r>
    <r>
      <rPr>
        <vertAlign val="superscript"/>
        <sz val="11"/>
        <color theme="1"/>
        <rFont val="Calibri"/>
        <family val="2"/>
        <scheme val="minor"/>
      </rPr>
      <t>2</t>
    </r>
    <r>
      <rPr>
        <sz val="11"/>
        <color theme="1"/>
        <rFont val="Calibri"/>
        <family val="2"/>
        <scheme val="minor"/>
      </rPr>
      <t xml:space="preserve"> / 4 hc                                                  (3)
where hc: water depth above the near-bed structure (-Rc in this paper).
For  S</t>
    </r>
    <r>
      <rPr>
        <vertAlign val="subscript"/>
        <sz val="11"/>
        <color theme="1"/>
        <rFont val="Calibri"/>
        <family val="2"/>
        <scheme val="minor"/>
      </rPr>
      <t>d</t>
    </r>
    <r>
      <rPr>
        <sz val="11"/>
        <color theme="1"/>
        <rFont val="Calibri"/>
        <family val="2"/>
        <scheme val="minor"/>
      </rPr>
      <t xml:space="preserve"> = 10 and N = 3000 (Sd: damage, N: number of waves), eq 5.175 yields:
u</t>
    </r>
    <r>
      <rPr>
        <vertAlign val="superscript"/>
        <sz val="11"/>
        <color theme="1"/>
        <rFont val="Calibri"/>
        <family val="2"/>
        <scheme val="minor"/>
      </rPr>
      <t>2</t>
    </r>
    <r>
      <rPr>
        <sz val="11"/>
        <color theme="1"/>
        <rFont val="Calibri"/>
        <family val="2"/>
        <scheme val="minor"/>
      </rPr>
      <t>/g Δ D</t>
    </r>
    <r>
      <rPr>
        <vertAlign val="subscript"/>
        <sz val="11"/>
        <color theme="1"/>
        <rFont val="Calibri"/>
        <family val="2"/>
        <scheme val="minor"/>
      </rPr>
      <t>50</t>
    </r>
    <r>
      <rPr>
        <sz val="11"/>
        <color theme="1"/>
        <rFont val="Calibri"/>
        <family val="2"/>
        <scheme val="minor"/>
      </rPr>
      <t xml:space="preserve"> =  1                                                     (4)
Combining both, and with Hs = 0.6 hc and Δ = 1.6, the following is found:
hc/D</t>
    </r>
    <r>
      <rPr>
        <vertAlign val="subscript"/>
        <sz val="11"/>
        <color theme="1"/>
        <rFont val="Calibri"/>
        <family val="2"/>
        <scheme val="minor"/>
      </rPr>
      <t>50</t>
    </r>
    <r>
      <rPr>
        <sz val="11"/>
        <color theme="1"/>
        <rFont val="Calibri"/>
        <family val="2"/>
        <scheme val="minor"/>
      </rPr>
      <t xml:space="preserve"> = 18  or:   Rc/D</t>
    </r>
    <r>
      <rPr>
        <vertAlign val="subscript"/>
        <sz val="11"/>
        <color theme="1"/>
        <rFont val="Calibri"/>
        <family val="2"/>
        <scheme val="minor"/>
      </rPr>
      <t>50</t>
    </r>
    <r>
      <rPr>
        <sz val="11"/>
        <color theme="1"/>
        <rFont val="Calibri"/>
        <family val="2"/>
        <scheme val="minor"/>
      </rPr>
      <t xml:space="preserve"> = -18                        (5)
It may be noted that if hc is close to h (small structure height), then D50 = around 0.05 h.
However, equation (5) is independent of h and would yield a horizontal line in fig. 1 ... which shows that this approach is perhaps still a bit imperfect.</t>
    </r>
  </si>
  <si>
    <t>Coeff 0.12</t>
  </si>
  <si>
    <t>Goda 2010</t>
  </si>
  <si>
    <t>A =</t>
  </si>
  <si>
    <t>Weggelhamm 1972-95</t>
  </si>
  <si>
    <t>ceci est env 1.5 fois plus fort que Goda Coeff 0.12</t>
  </si>
  <si>
    <t>x paramètre Weggel 0.9</t>
  </si>
  <si>
    <t>et il s'avère que Hs/h augmente un peu vers la côte</t>
  </si>
  <si>
    <t>pour REPLA</t>
  </si>
  <si>
    <t>mais pour REPLA, il s'agit de propagation vague-par-vague</t>
  </si>
  <si>
    <t>donc quasiment de houle régulière</t>
  </si>
  <si>
    <t>pour laquelle Goda donne le coeff de 0.17</t>
  </si>
  <si>
    <t>calcule la bonne distribution après déferlement</t>
  </si>
  <si>
    <t xml:space="preserve">of course les essais en houle aléatoire ont prouvé que REPLA </t>
  </si>
  <si>
    <t>avec ce critère de déferlement "Weggelhamm 1972/1995"</t>
  </si>
  <si>
    <t>(sauf pour m = 10)</t>
  </si>
  <si>
    <t>mettre le critère Goda 2010 (coeff 0.17 en houle régulière)</t>
  </si>
  <si>
    <t>Coeff 0.17</t>
  </si>
  <si>
    <t xml:space="preserve">reviendrait à peu près au même </t>
  </si>
  <si>
    <t>(comme vdMeer) ont regardé des pentes faibles de m = 20 au pire.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</si>
</sst>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font>
    <font>
      <b/>
      <sz val="11"/>
      <color theme="1"/>
      <name val="Calibri"/>
      <family val="2"/>
      <scheme val="minor"/>
    </font>
    <font>
      <b/>
      <sz val="14"/>
      <color theme="1"/>
      <name val="Calibri"/>
      <family val="2"/>
      <scheme val="minor"/>
    </font>
    <font>
      <i/>
      <sz val="11"/>
      <color theme="1"/>
      <name val="Calibri"/>
      <family val="2"/>
      <scheme val="minor"/>
    </font>
    <font>
      <vertAlign val="subscript"/>
      <sz val="11"/>
      <color theme="1"/>
      <name val="Calibri"/>
      <family val="2"/>
      <scheme val="minor"/>
    </font>
    <font>
      <b/>
      <vertAlign val="subscript"/>
      <sz val="11"/>
      <color theme="1"/>
      <name val="Calibri"/>
      <family val="2"/>
      <scheme val="minor"/>
    </font>
    <font>
      <vertAlign val="superscript"/>
      <sz val="11"/>
      <color theme="1"/>
      <name val="Calibri"/>
      <family val="2"/>
      <scheme val="minor"/>
    </font>
    <font>
      <vertAlign val="superscript"/>
      <sz val="11"/>
      <color theme="1"/>
      <name val="Calibri"/>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2" fontId="0" fillId="0" borderId="0" xfId="0" applyNumberFormat="1" applyAlignment="1">
      <alignment horizontal="center"/>
    </xf>
    <xf numFmtId="0" fontId="0" fillId="2" borderId="0" xfId="0" applyFill="1" applyAlignment="1">
      <alignment horizontal="center"/>
    </xf>
    <xf numFmtId="0" fontId="0" fillId="2" borderId="0" xfId="0" applyFill="1"/>
    <xf numFmtId="0" fontId="2" fillId="0" borderId="0" xfId="0" applyFont="1"/>
    <xf numFmtId="0" fontId="0" fillId="0" borderId="0" xfId="0"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0" fillId="2" borderId="1" xfId="0" applyFill="1" applyBorder="1"/>
    <xf numFmtId="0" fontId="0" fillId="0" borderId="0" xfId="0" applyAlignment="1">
      <alignment horizontal="center"/>
    </xf>
    <xf numFmtId="0" fontId="0" fillId="0" borderId="0" xfId="0" applyAlignment="1">
      <alignment vertical="top"/>
    </xf>
    <xf numFmtId="0" fontId="0" fillId="0" borderId="0" xfId="0" applyAlignment="1">
      <alignment horizontal="center"/>
    </xf>
    <xf numFmtId="0" fontId="3" fillId="0" borderId="0" xfId="0"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center" vertical="top" wrapText="1"/>
    </xf>
    <xf numFmtId="0" fontId="4" fillId="0" borderId="0" xfId="0" applyFont="1" applyAlignment="1">
      <alignment horizontal="left" vertical="top" wrapText="1"/>
    </xf>
    <xf numFmtId="0" fontId="0" fillId="0" borderId="0" xfId="0" applyAlignment="1">
      <alignment horizontal="center"/>
    </xf>
    <xf numFmtId="0" fontId="0" fillId="2" borderId="2" xfId="0" applyFill="1" applyBorder="1"/>
    <xf numFmtId="2" fontId="0" fillId="0" borderId="0" xfId="0" applyNumberFormat="1" applyAlignment="1">
      <alignment horizontal="center"/>
    </xf>
  </cellXfs>
  <cellStyles count="1">
    <cellStyle name="Normal" xfId="0" builtinId="0"/>
  </cellStyles>
  <dxfs count="0"/>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7154313085723"/>
          <c:y val="6.1017617222262975E-2"/>
          <c:w val="0.8590204362940137"/>
          <c:h val="0.6868552480068616"/>
        </c:manualLayout>
      </c:layout>
      <c:scatterChart>
        <c:scatterStyle val="smoothMarker"/>
        <c:varyColors val="0"/>
        <c:ser>
          <c:idx val="2"/>
          <c:order val="0"/>
          <c:tx>
            <c:v>Rosslyn, 1977</c:v>
          </c:tx>
          <c:spPr>
            <a:ln>
              <a:noFill/>
            </a:ln>
          </c:spPr>
          <c:marker>
            <c:symbol val="circle"/>
            <c:size val="5"/>
            <c:spPr>
              <a:solidFill>
                <a:srgbClr val="C00000"/>
              </a:solidFill>
            </c:spPr>
          </c:marker>
          <c:xVal>
            <c:numRef>
              <c:f>#REF!</c:f>
            </c:numRef>
          </c:xVal>
          <c:yVal>
            <c:numRef>
              <c:f>#REF!</c:f>
              <c:numCache>
                <c:formatCode>General</c:formatCode>
                <c:ptCount val="1"/>
                <c:pt idx="0">
                  <c:v>1</c:v>
                </c:pt>
              </c:numCache>
            </c:numRef>
          </c:yVal>
          <c:smooth val="1"/>
        </c:ser>
        <c:ser>
          <c:idx val="3"/>
          <c:order val="1"/>
          <c:tx>
            <c:v>Ahrens, 1987</c:v>
          </c:tx>
          <c:spPr>
            <a:ln>
              <a:noFill/>
            </a:ln>
          </c:spPr>
          <c:marker>
            <c:symbol val="triangle"/>
            <c:size val="7"/>
            <c:spPr>
              <a:solidFill>
                <a:schemeClr val="accent6">
                  <a:lumMod val="75000"/>
                </a:schemeClr>
              </a:solidFill>
            </c:spPr>
          </c:marker>
          <c:xVal>
            <c:numRef>
              <c:f>#REF!</c:f>
            </c:numRef>
          </c:xVal>
          <c:yVal>
            <c:numRef>
              <c:f>#REF!</c:f>
              <c:numCache>
                <c:formatCode>General</c:formatCode>
                <c:ptCount val="1"/>
                <c:pt idx="0">
                  <c:v>1</c:v>
                </c:pt>
              </c:numCache>
            </c:numRef>
          </c:yVal>
          <c:smooth val="1"/>
        </c:ser>
        <c:ser>
          <c:idx val="7"/>
          <c:order val="2"/>
          <c:tx>
            <c:v>Thapsus</c:v>
          </c:tx>
          <c:spPr>
            <a:ln>
              <a:noFill/>
            </a:ln>
          </c:spPr>
          <c:marker>
            <c:symbol val="square"/>
            <c:size val="5"/>
            <c:spPr>
              <a:solidFill>
                <a:srgbClr val="C00000"/>
              </a:solidFill>
            </c:spPr>
          </c:marker>
          <c:xVal>
            <c:numRef>
              <c:f>#REF!</c:f>
            </c:numRef>
          </c:xVal>
          <c:yVal>
            <c:numRef>
              <c:f>#REF!</c:f>
              <c:numCache>
                <c:formatCode>General</c:formatCode>
                <c:ptCount val="1"/>
                <c:pt idx="0">
                  <c:v>1</c:v>
                </c:pt>
              </c:numCache>
            </c:numRef>
          </c:yVal>
          <c:smooth val="1"/>
        </c:ser>
        <c:ser>
          <c:idx val="0"/>
          <c:order val="3"/>
          <c:tx>
            <c:v>Vidal, 1995</c:v>
          </c:tx>
          <c:marker>
            <c:symbol val="x"/>
            <c:size val="2"/>
          </c:marker>
          <c:trendline>
            <c:trendlineType val="power"/>
            <c:dispRSqr val="0"/>
            <c:dispEq val="0"/>
          </c:trendline>
          <c:xVal>
            <c:numRef>
              <c:f>#REF!</c:f>
            </c:numRef>
          </c:xVal>
          <c:yVal>
            <c:numRef>
              <c:f>#REF!</c:f>
              <c:numCache>
                <c:formatCode>General</c:formatCode>
                <c:ptCount val="1"/>
                <c:pt idx="0">
                  <c:v>1</c:v>
                </c:pt>
              </c:numCache>
            </c:numRef>
          </c:yVal>
          <c:smooth val="1"/>
        </c:ser>
        <c:ser>
          <c:idx val="1"/>
          <c:order val="4"/>
          <c:tx>
            <c:v>Burcharth's rule, 2003</c:v>
          </c:tx>
          <c:spPr>
            <a:ln w="28575" cmpd="sng">
              <a:solidFill>
                <a:srgbClr val="00B050"/>
              </a:solidFill>
              <a:prstDash val="sysDash"/>
            </a:ln>
          </c:spPr>
          <c:marker>
            <c:symbol val="x"/>
            <c:size val="3"/>
            <c:spPr>
              <a:ln>
                <a:solidFill>
                  <a:srgbClr val="00B050"/>
                </a:solidFill>
              </a:ln>
            </c:spPr>
          </c:marker>
          <c:xVal>
            <c:numRef>
              <c:f>#REF!</c:f>
            </c:numRef>
          </c:xVal>
          <c:yVal>
            <c:numRef>
              <c:f>#REF!</c:f>
              <c:numCache>
                <c:formatCode>General</c:formatCode>
                <c:ptCount val="1"/>
                <c:pt idx="0">
                  <c:v>1</c:v>
                </c:pt>
              </c:numCache>
            </c:numRef>
          </c:yVal>
          <c:smooth val="1"/>
        </c:ser>
        <c:ser>
          <c:idx val="5"/>
          <c:order val="5"/>
          <c:tx>
            <c:v>Burcharth's eq, 2003</c:v>
          </c:tx>
          <c:spPr>
            <a:ln w="19050">
              <a:solidFill>
                <a:srgbClr val="C00000"/>
              </a:solidFill>
            </a:ln>
          </c:spPr>
          <c:marker>
            <c:symbol val="x"/>
            <c:size val="2"/>
            <c:spPr>
              <a:ln>
                <a:solidFill>
                  <a:srgbClr val="C00000"/>
                </a:solidFill>
              </a:ln>
            </c:spPr>
          </c:marker>
          <c:xVal>
            <c:numRef>
              <c:f>#REF!</c:f>
            </c:numRef>
          </c:xVal>
          <c:yVal>
            <c:numRef>
              <c:f>#REF!</c:f>
              <c:numCache>
                <c:formatCode>General</c:formatCode>
                <c:ptCount val="1"/>
                <c:pt idx="0">
                  <c:v>1</c:v>
                </c:pt>
              </c:numCache>
            </c:numRef>
          </c:yVal>
          <c:smooth val="1"/>
        </c:ser>
        <c:ser>
          <c:idx val="4"/>
          <c:order val="6"/>
          <c:tx>
            <c:v>Burcharth extrapol</c:v>
          </c:tx>
          <c:spPr>
            <a:ln w="25400">
              <a:solidFill>
                <a:srgbClr val="C00000"/>
              </a:solidFill>
              <a:prstDash val="dash"/>
            </a:ln>
          </c:spPr>
          <c:marker>
            <c:symbol val="x"/>
            <c:size val="2"/>
            <c:spPr>
              <a:ln>
                <a:solidFill>
                  <a:srgbClr val="C00000"/>
                </a:solidFill>
              </a:ln>
            </c:spPr>
          </c:marker>
          <c:xVal>
            <c:numRef>
              <c:f>#REF!</c:f>
            </c:numRef>
          </c:xVal>
          <c:yVal>
            <c:numRef>
              <c:f>#REF!</c:f>
              <c:numCache>
                <c:formatCode>General</c:formatCode>
                <c:ptCount val="1"/>
                <c:pt idx="0">
                  <c:v>1</c:v>
                </c:pt>
              </c:numCache>
            </c:numRef>
          </c:yVal>
          <c:smooth val="1"/>
        </c:ser>
        <c:dLbls>
          <c:showLegendKey val="0"/>
          <c:showVal val="0"/>
          <c:showCatName val="0"/>
          <c:showSerName val="0"/>
          <c:showPercent val="0"/>
          <c:showBubbleSize val="0"/>
        </c:dLbls>
        <c:axId val="136666496"/>
        <c:axId val="136689536"/>
      </c:scatterChart>
      <c:valAx>
        <c:axId val="136666496"/>
        <c:scaling>
          <c:orientation val="minMax"/>
          <c:max val="12"/>
          <c:min val="2"/>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D50</a:t>
                </a:r>
                <a:endParaRPr lang="fr-FR" sz="1000">
                  <a:effectLst/>
                </a:endParaRPr>
              </a:p>
            </c:rich>
          </c:tx>
          <c:layout>
            <c:manualLayout>
              <c:xMode val="edge"/>
              <c:yMode val="edge"/>
              <c:x val="0.4765088366092215"/>
              <c:y val="0.77835865040946406"/>
            </c:manualLayout>
          </c:layout>
          <c:overlay val="0"/>
        </c:title>
        <c:numFmt formatCode="0.0" sourceLinked="0"/>
        <c:majorTickMark val="out"/>
        <c:minorTickMark val="none"/>
        <c:tickLblPos val="nextTo"/>
        <c:crossAx val="136689536"/>
        <c:crossesAt val="-10"/>
        <c:crossBetween val="midCat"/>
      </c:valAx>
      <c:valAx>
        <c:axId val="136689536"/>
        <c:scaling>
          <c:orientation val="minMax"/>
          <c:max val="3"/>
          <c:min val="-10"/>
        </c:scaling>
        <c:delete val="0"/>
        <c:axPos val="l"/>
        <c:majorGridlines/>
        <c:title>
          <c:tx>
            <c:rich>
              <a:bodyPr rot="-5400000" vert="horz"/>
              <a:lstStyle/>
              <a:p>
                <a:pPr>
                  <a:defRPr/>
                </a:pPr>
                <a:r>
                  <a:rPr lang="en-US"/>
                  <a:t>Rc/D50</a:t>
                </a:r>
              </a:p>
            </c:rich>
          </c:tx>
          <c:layout>
            <c:manualLayout>
              <c:xMode val="edge"/>
              <c:yMode val="edge"/>
              <c:x val="5.9902534218435792E-3"/>
              <c:y val="0.39644874324300677"/>
            </c:manualLayout>
          </c:layout>
          <c:overlay val="0"/>
        </c:title>
        <c:numFmt formatCode="General" sourceLinked="1"/>
        <c:majorTickMark val="none"/>
        <c:minorTickMark val="none"/>
        <c:tickLblPos val="nextTo"/>
        <c:crossAx val="136666496"/>
        <c:crossesAt val="1"/>
        <c:crossBetween val="midCat"/>
        <c:majorUnit val="2"/>
      </c:valAx>
    </c:plotArea>
    <c:legend>
      <c:legendPos val="b"/>
      <c:legendEntry>
        <c:idx val="6"/>
        <c:delete val="1"/>
      </c:legendEntry>
      <c:legendEntry>
        <c:idx val="7"/>
        <c:delete val="1"/>
      </c:legendEntry>
      <c:layout>
        <c:manualLayout>
          <c:xMode val="edge"/>
          <c:yMode val="edge"/>
          <c:x val="9.5336097541012757E-2"/>
          <c:y val="0.83413302845341053"/>
          <c:w val="0.88841541750155761"/>
          <c:h val="0.14723238408239808"/>
        </c:manualLayout>
      </c:layout>
      <c:overlay val="0"/>
      <c:spPr>
        <a:solidFill>
          <a:schemeClr val="bg1"/>
        </a:solidFill>
        <a:ln>
          <a:solidFill>
            <a:srgbClr val="0070C0"/>
          </a:solidFill>
        </a:ln>
      </c:spPr>
    </c:legend>
    <c:plotVisOnly val="1"/>
    <c:dispBlanksAs val="gap"/>
    <c:showDLblsOverMax val="0"/>
  </c:chart>
  <c:spPr>
    <a:ln w="28575">
      <a:solidFill>
        <a:srgbClr val="C00000"/>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7154313085723"/>
          <c:y val="3.223993695003001E-2"/>
          <c:w val="0.84687714778439482"/>
          <c:h val="0.59442065609567396"/>
        </c:manualLayout>
      </c:layout>
      <c:scatterChart>
        <c:scatterStyle val="smoothMarker"/>
        <c:varyColors val="0"/>
        <c:ser>
          <c:idx val="2"/>
          <c:order val="0"/>
          <c:tx>
            <c:v>Rosslyn, 1977</c:v>
          </c:tx>
          <c:spPr>
            <a:ln>
              <a:noFill/>
            </a:ln>
          </c:spPr>
          <c:marker>
            <c:symbol val="circle"/>
            <c:size val="5"/>
            <c:spPr>
              <a:solidFill>
                <a:srgbClr val="C00000"/>
              </a:solidFill>
            </c:spPr>
          </c:marker>
          <c:xVal>
            <c:numRef>
              <c:f>#REF!</c:f>
            </c:numRef>
          </c:xVal>
          <c:yVal>
            <c:numRef>
              <c:f>#REF!</c:f>
              <c:numCache>
                <c:formatCode>General</c:formatCode>
                <c:ptCount val="1"/>
                <c:pt idx="0">
                  <c:v>1</c:v>
                </c:pt>
              </c:numCache>
            </c:numRef>
          </c:yVal>
          <c:smooth val="1"/>
        </c:ser>
        <c:ser>
          <c:idx val="3"/>
          <c:order val="1"/>
          <c:tx>
            <c:v>Ahrens, 1987</c:v>
          </c:tx>
          <c:spPr>
            <a:ln>
              <a:noFill/>
            </a:ln>
          </c:spPr>
          <c:marker>
            <c:symbol val="triangle"/>
            <c:size val="7"/>
            <c:spPr>
              <a:solidFill>
                <a:schemeClr val="accent6">
                  <a:lumMod val="75000"/>
                </a:schemeClr>
              </a:solidFill>
            </c:spPr>
          </c:marker>
          <c:xVal>
            <c:numRef>
              <c:f>#REF!</c:f>
            </c:numRef>
          </c:xVal>
          <c:yVal>
            <c:numRef>
              <c:f>#REF!</c:f>
              <c:numCache>
                <c:formatCode>General</c:formatCode>
                <c:ptCount val="1"/>
                <c:pt idx="0">
                  <c:v>1</c:v>
                </c:pt>
              </c:numCache>
            </c:numRef>
          </c:yVal>
          <c:smooth val="1"/>
        </c:ser>
        <c:ser>
          <c:idx val="7"/>
          <c:order val="2"/>
          <c:tx>
            <c:v>Thapsus</c:v>
          </c:tx>
          <c:spPr>
            <a:ln>
              <a:noFill/>
            </a:ln>
          </c:spPr>
          <c:marker>
            <c:symbol val="square"/>
            <c:size val="5"/>
            <c:spPr>
              <a:solidFill>
                <a:srgbClr val="C00000"/>
              </a:solidFill>
            </c:spPr>
          </c:marker>
          <c:xVal>
            <c:numRef>
              <c:f>#REF!</c:f>
            </c:numRef>
          </c:xVal>
          <c:yVal>
            <c:numRef>
              <c:f>#REF!</c:f>
              <c:numCache>
                <c:formatCode>General</c:formatCode>
                <c:ptCount val="1"/>
                <c:pt idx="0">
                  <c:v>1</c:v>
                </c:pt>
              </c:numCache>
            </c:numRef>
          </c:yVal>
          <c:smooth val="1"/>
        </c:ser>
        <c:ser>
          <c:idx val="0"/>
          <c:order val="3"/>
          <c:tx>
            <c:v>Vidal, 1995</c:v>
          </c:tx>
          <c:marker>
            <c:symbol val="x"/>
            <c:size val="2"/>
          </c:marker>
          <c:trendline>
            <c:trendlineType val="power"/>
            <c:dispRSqr val="0"/>
            <c:dispEq val="0"/>
          </c:trendline>
          <c:xVal>
            <c:numRef>
              <c:f>#REF!</c:f>
            </c:numRef>
          </c:xVal>
          <c:yVal>
            <c:numRef>
              <c:f>#REF!</c:f>
              <c:numCache>
                <c:formatCode>General</c:formatCode>
                <c:ptCount val="1"/>
                <c:pt idx="0">
                  <c:v>1</c:v>
                </c:pt>
              </c:numCache>
            </c:numRef>
          </c:yVal>
          <c:smooth val="1"/>
        </c:ser>
        <c:ser>
          <c:idx val="5"/>
          <c:order val="4"/>
          <c:tx>
            <c:v>Burcharth, 2003</c:v>
          </c:tx>
          <c:spPr>
            <a:ln w="28575">
              <a:solidFill>
                <a:srgbClr val="C00000"/>
              </a:solidFill>
            </a:ln>
          </c:spPr>
          <c:marker>
            <c:symbol val="x"/>
            <c:size val="2"/>
            <c:spPr>
              <a:ln>
                <a:solidFill>
                  <a:srgbClr val="C00000"/>
                </a:solidFill>
              </a:ln>
            </c:spPr>
          </c:marker>
          <c:xVal>
            <c:numRef>
              <c:f>#REF!</c:f>
            </c:numRef>
          </c:xVal>
          <c:yVal>
            <c:numRef>
              <c:f>#REF!</c:f>
              <c:numCache>
                <c:formatCode>General</c:formatCode>
                <c:ptCount val="1"/>
                <c:pt idx="0">
                  <c:v>1</c:v>
                </c:pt>
              </c:numCache>
            </c:numRef>
          </c:yVal>
          <c:smooth val="1"/>
        </c:ser>
        <c:ser>
          <c:idx val="4"/>
          <c:order val="5"/>
          <c:tx>
            <c:v>Burcharth extrapol</c:v>
          </c:tx>
          <c:spPr>
            <a:ln w="28575">
              <a:solidFill>
                <a:srgbClr val="C00000"/>
              </a:solidFill>
              <a:prstDash val="dash"/>
            </a:ln>
          </c:spPr>
          <c:marker>
            <c:symbol val="x"/>
            <c:size val="2"/>
            <c:spPr>
              <a:ln>
                <a:solidFill>
                  <a:srgbClr val="C00000"/>
                </a:solidFill>
              </a:ln>
            </c:spPr>
          </c:marker>
          <c:xVal>
            <c:numRef>
              <c:f>#REF!</c:f>
            </c:numRef>
          </c:xVal>
          <c:yVal>
            <c:numRef>
              <c:f>#REF!</c:f>
              <c:numCache>
                <c:formatCode>General</c:formatCode>
                <c:ptCount val="1"/>
                <c:pt idx="0">
                  <c:v>1</c:v>
                </c:pt>
              </c:numCache>
            </c:numRef>
          </c:yVal>
          <c:smooth val="1"/>
        </c:ser>
        <c:ser>
          <c:idx val="8"/>
          <c:order val="6"/>
          <c:tx>
            <c:v>Near-bed</c:v>
          </c:tx>
          <c:spPr>
            <a:ln w="28575">
              <a:noFill/>
            </a:ln>
          </c:spPr>
          <c:marker>
            <c:symbol val="star"/>
            <c:size val="4"/>
            <c:spPr>
              <a:ln w="15875">
                <a:solidFill>
                  <a:srgbClr val="FF0000"/>
                </a:solidFill>
              </a:ln>
            </c:spPr>
          </c:marker>
          <c:xVal>
            <c:numRef>
              <c:f>#REF!</c:f>
            </c:numRef>
          </c:xVal>
          <c:yVal>
            <c:numRef>
              <c:f>#REF!</c:f>
              <c:numCache>
                <c:formatCode>General</c:formatCode>
                <c:ptCount val="1"/>
                <c:pt idx="0">
                  <c:v>1</c:v>
                </c:pt>
              </c:numCache>
            </c:numRef>
          </c:yVal>
          <c:smooth val="1"/>
        </c:ser>
        <c:ser>
          <c:idx val="6"/>
          <c:order val="7"/>
          <c:tx>
            <c:v>Present tests</c:v>
          </c:tx>
          <c:spPr>
            <a:ln w="28575">
              <a:noFill/>
            </a:ln>
          </c:spPr>
          <c:marker>
            <c:symbol val="diamond"/>
            <c:size val="7"/>
            <c:spPr>
              <a:solidFill>
                <a:srgbClr val="002060"/>
              </a:solidFill>
            </c:spPr>
          </c:marker>
          <c:xVal>
            <c:numRef>
              <c:f>#REF!</c:f>
            </c:numRef>
          </c:xVal>
          <c:yVal>
            <c:numRef>
              <c:f>#REF!</c:f>
              <c:numCache>
                <c:formatCode>General</c:formatCode>
                <c:ptCount val="1"/>
                <c:pt idx="0">
                  <c:v>1</c:v>
                </c:pt>
              </c:numCache>
            </c:numRef>
          </c:yVal>
          <c:smooth val="1"/>
        </c:ser>
        <c:ser>
          <c:idx val="1"/>
          <c:order val="8"/>
          <c:tx>
            <c:v>Rc/D50 = 6 - 1.6 h/D50</c:v>
          </c:tx>
          <c:spPr>
            <a:ln w="28575" cmpd="sng">
              <a:solidFill>
                <a:srgbClr val="00B050"/>
              </a:solidFill>
              <a:prstDash val="solid"/>
            </a:ln>
          </c:spPr>
          <c:marker>
            <c:symbol val="x"/>
            <c:size val="3"/>
            <c:spPr>
              <a:ln>
                <a:solidFill>
                  <a:srgbClr val="00B050"/>
                </a:solidFill>
              </a:ln>
            </c:spPr>
          </c:marker>
          <c:xVal>
            <c:numRef>
              <c:f>#REF!</c:f>
            </c:numRef>
          </c:xVal>
          <c:yVal>
            <c:numRef>
              <c:f>#REF!</c:f>
              <c:numCache>
                <c:formatCode>General</c:formatCode>
                <c:ptCount val="1"/>
                <c:pt idx="0">
                  <c:v>1</c:v>
                </c:pt>
              </c:numCache>
            </c:numRef>
          </c:yVal>
          <c:smooth val="1"/>
        </c:ser>
        <c:dLbls>
          <c:showLegendKey val="0"/>
          <c:showVal val="0"/>
          <c:showCatName val="0"/>
          <c:showSerName val="0"/>
          <c:showPercent val="0"/>
          <c:showBubbleSize val="0"/>
        </c:dLbls>
        <c:axId val="138090368"/>
        <c:axId val="138101120"/>
      </c:scatterChart>
      <c:valAx>
        <c:axId val="138090368"/>
        <c:scaling>
          <c:orientation val="minMax"/>
          <c:max val="40"/>
          <c:min val="0"/>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D50</a:t>
                </a:r>
                <a:endParaRPr lang="fr-FR" sz="1000">
                  <a:effectLst/>
                </a:endParaRPr>
              </a:p>
            </c:rich>
          </c:tx>
          <c:layout>
            <c:manualLayout>
              <c:xMode val="edge"/>
              <c:yMode val="edge"/>
              <c:x val="0.427036929025847"/>
              <c:y val="0.68625004519063215"/>
            </c:manualLayout>
          </c:layout>
          <c:overlay val="0"/>
        </c:title>
        <c:numFmt formatCode="0" sourceLinked="0"/>
        <c:majorTickMark val="out"/>
        <c:minorTickMark val="none"/>
        <c:tickLblPos val="nextTo"/>
        <c:crossAx val="138101120"/>
        <c:crossesAt val="-60"/>
        <c:crossBetween val="midCat"/>
      </c:valAx>
      <c:valAx>
        <c:axId val="138101120"/>
        <c:scaling>
          <c:orientation val="minMax"/>
          <c:max val="3"/>
          <c:min val="-60"/>
        </c:scaling>
        <c:delete val="0"/>
        <c:axPos val="l"/>
        <c:majorGridlines/>
        <c:title>
          <c:tx>
            <c:rich>
              <a:bodyPr rot="-5400000" vert="horz"/>
              <a:lstStyle/>
              <a:p>
                <a:pPr>
                  <a:defRPr/>
                </a:pPr>
                <a:r>
                  <a:rPr lang="en-US"/>
                  <a:t>Rc/D50</a:t>
                </a:r>
              </a:p>
            </c:rich>
          </c:tx>
          <c:layout>
            <c:manualLayout>
              <c:xMode val="edge"/>
              <c:yMode val="edge"/>
              <c:x val="1.4571946211542588E-2"/>
              <c:y val="0.39644867308253134"/>
            </c:manualLayout>
          </c:layout>
          <c:overlay val="0"/>
        </c:title>
        <c:numFmt formatCode="General" sourceLinked="1"/>
        <c:majorTickMark val="none"/>
        <c:minorTickMark val="none"/>
        <c:tickLblPos val="nextTo"/>
        <c:crossAx val="138090368"/>
        <c:crossesAt val="0"/>
        <c:crossBetween val="midCat"/>
      </c:valAx>
    </c:plotArea>
    <c:legend>
      <c:legendPos val="b"/>
      <c:legendEntry>
        <c:idx val="5"/>
        <c:delete val="1"/>
      </c:legendEntry>
      <c:legendEntry>
        <c:idx val="9"/>
        <c:delete val="1"/>
      </c:legendEntry>
      <c:layout>
        <c:manualLayout>
          <c:xMode val="edge"/>
          <c:yMode val="edge"/>
          <c:x val="1.1412462331097502E-2"/>
          <c:y val="0.774632220559207"/>
          <c:w val="0.95976928809824702"/>
          <c:h val="0.20700230652986559"/>
        </c:manualLayout>
      </c:layout>
      <c:overlay val="0"/>
      <c:spPr>
        <a:solidFill>
          <a:schemeClr val="bg1"/>
        </a:solidFill>
        <a:ln>
          <a:solidFill>
            <a:srgbClr val="0070C0"/>
          </a:solidFill>
        </a:ln>
      </c:spPr>
    </c:legend>
    <c:plotVisOnly val="1"/>
    <c:dispBlanksAs val="gap"/>
    <c:showDLblsOverMax val="0"/>
  </c:chart>
  <c:spPr>
    <a:ln w="28575">
      <a:solidFill>
        <a:srgbClr val="C00000"/>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9217348962602"/>
          <c:y val="5.4820290320852748E-2"/>
          <c:w val="0.79253120509257613"/>
          <c:h val="0.67175072503692146"/>
        </c:manualLayout>
      </c:layout>
      <c:scatterChart>
        <c:scatterStyle val="smoothMarker"/>
        <c:varyColors val="0"/>
        <c:ser>
          <c:idx val="2"/>
          <c:order val="0"/>
          <c:tx>
            <c:v>D50 = 0.25 m</c:v>
          </c:tx>
          <c:marker>
            <c:symbol val="none"/>
          </c:marker>
          <c:xVal>
            <c:numRef>
              <c:f>#REF!</c:f>
            </c:numRef>
          </c:xVal>
          <c:yVal>
            <c:numRef>
              <c:f>#REF!</c:f>
              <c:numCache>
                <c:formatCode>General</c:formatCode>
                <c:ptCount val="1"/>
                <c:pt idx="0">
                  <c:v>1</c:v>
                </c:pt>
              </c:numCache>
            </c:numRef>
          </c:yVal>
          <c:smooth val="1"/>
        </c:ser>
        <c:ser>
          <c:idx val="1"/>
          <c:order val="1"/>
          <c:tx>
            <c:v>D50 = 0.5 m</c:v>
          </c:tx>
          <c:marker>
            <c:symbol val="none"/>
          </c:marker>
          <c:xVal>
            <c:numRef>
              <c:f>#REF!</c:f>
            </c:numRef>
          </c:xVal>
          <c:yVal>
            <c:numRef>
              <c:f>#REF!</c:f>
              <c:numCache>
                <c:formatCode>General</c:formatCode>
                <c:ptCount val="1"/>
                <c:pt idx="0">
                  <c:v>1</c:v>
                </c:pt>
              </c:numCache>
            </c:numRef>
          </c:yVal>
          <c:smooth val="1"/>
        </c:ser>
        <c:ser>
          <c:idx val="0"/>
          <c:order val="2"/>
          <c:tx>
            <c:v>D50 = 1  m</c:v>
          </c:tx>
          <c:marker>
            <c:symbol val="none"/>
          </c:marker>
          <c:xVal>
            <c:numRef>
              <c:f>#REF!</c:f>
            </c:numRef>
          </c:xVal>
          <c:yVal>
            <c:numRef>
              <c:f>#REF!</c:f>
              <c:numCache>
                <c:formatCode>General</c:formatCode>
                <c:ptCount val="1"/>
                <c:pt idx="0">
                  <c:v>1</c:v>
                </c:pt>
              </c:numCache>
            </c:numRef>
          </c:yVal>
          <c:smooth val="1"/>
        </c:ser>
        <c:ser>
          <c:idx val="3"/>
          <c:order val="3"/>
          <c:tx>
            <c:v>D50 = 1.5 m</c:v>
          </c:tx>
          <c:marker>
            <c:symbol val="none"/>
          </c:marker>
          <c:xVal>
            <c:numRef>
              <c:f>#REF!</c:f>
            </c:numRef>
          </c:xVal>
          <c:yVal>
            <c:numRef>
              <c:f>#REF!</c:f>
              <c:numCache>
                <c:formatCode>General</c:formatCode>
                <c:ptCount val="1"/>
                <c:pt idx="0">
                  <c:v>1</c:v>
                </c:pt>
              </c:numCache>
            </c:numRef>
          </c:yVal>
          <c:smooth val="1"/>
        </c:ser>
        <c:dLbls>
          <c:showLegendKey val="0"/>
          <c:showVal val="0"/>
          <c:showCatName val="0"/>
          <c:showSerName val="0"/>
          <c:showPercent val="0"/>
          <c:showBubbleSize val="0"/>
        </c:dLbls>
        <c:axId val="138128000"/>
        <c:axId val="138146560"/>
      </c:scatterChart>
      <c:valAx>
        <c:axId val="138128000"/>
        <c:scaling>
          <c:orientation val="minMax"/>
          <c:max val="20"/>
          <c:min val="0"/>
        </c:scaling>
        <c:delete val="0"/>
        <c:axPos val="b"/>
        <c:majorGridlines/>
        <c:title>
          <c:tx>
            <c:rich>
              <a:bodyPr/>
              <a:lstStyle/>
              <a:p>
                <a:pPr>
                  <a:defRPr/>
                </a:pPr>
                <a:r>
                  <a:rPr lang="fr-FR"/>
                  <a:t>h (m)</a:t>
                </a:r>
              </a:p>
            </c:rich>
          </c:tx>
          <c:layout/>
          <c:overlay val="0"/>
        </c:title>
        <c:numFmt formatCode="0" sourceLinked="0"/>
        <c:majorTickMark val="out"/>
        <c:minorTickMark val="none"/>
        <c:tickLblPos val="nextTo"/>
        <c:crossAx val="138146560"/>
        <c:crossesAt val="-7"/>
        <c:crossBetween val="midCat"/>
        <c:majorUnit val="5"/>
      </c:valAx>
      <c:valAx>
        <c:axId val="138146560"/>
        <c:scaling>
          <c:orientation val="minMax"/>
          <c:max val="0"/>
          <c:min val="-1"/>
        </c:scaling>
        <c:delete val="0"/>
        <c:axPos val="l"/>
        <c:majorGridlines/>
        <c:title>
          <c:tx>
            <c:rich>
              <a:bodyPr rot="-5400000" vert="horz"/>
              <a:lstStyle/>
              <a:p>
                <a:pPr>
                  <a:defRPr/>
                </a:pPr>
                <a:r>
                  <a:rPr lang="en-US"/>
                  <a:t>Rc/h</a:t>
                </a:r>
              </a:p>
            </c:rich>
          </c:tx>
          <c:layout/>
          <c:overlay val="0"/>
        </c:title>
        <c:numFmt formatCode="0.0" sourceLinked="0"/>
        <c:majorTickMark val="out"/>
        <c:minorTickMark val="none"/>
        <c:tickLblPos val="nextTo"/>
        <c:crossAx val="138128000"/>
        <c:crossesAt val="-7"/>
        <c:crossBetween val="midCat"/>
        <c:majorUnit val="0.2"/>
      </c:valAx>
    </c:plotArea>
    <c:legend>
      <c:legendPos val="b"/>
      <c:layout/>
      <c:overlay val="0"/>
    </c:legend>
    <c:plotVisOnly val="1"/>
    <c:dispBlanksAs val="gap"/>
    <c:showDLblsOverMax val="0"/>
  </c:chart>
  <c:spPr>
    <a:solidFill>
      <a:schemeClr val="lt1"/>
    </a:solidFill>
    <a:ln w="28575"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Goda
0.12</a:t>
            </a:r>
          </a:p>
        </c:rich>
      </c:tx>
      <c:layout>
        <c:manualLayout>
          <c:xMode val="edge"/>
          <c:yMode val="edge"/>
          <c:x val="0.82463290712514137"/>
          <c:y val="3.3755280670032826E-2"/>
        </c:manualLayout>
      </c:layout>
      <c:overlay val="0"/>
    </c:title>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Goda!$B$5:$B$14</c:f>
              <c:numCache>
                <c:formatCode>0.00</c:formatCode>
                <c:ptCount val="10"/>
                <c:pt idx="0">
                  <c:v>0.82472386596123171</c:v>
                </c:pt>
                <c:pt idx="1">
                  <c:v>0.79638347199931347</c:v>
                </c:pt>
                <c:pt idx="2">
                  <c:v>0.76934157799690306</c:v>
                </c:pt>
                <c:pt idx="3">
                  <c:v>0.74353125245984009</c:v>
                </c:pt>
                <c:pt idx="4">
                  <c:v>0.71888924389400677</c:v>
                </c:pt>
                <c:pt idx="5">
                  <c:v>0.69535577004255744</c:v>
                </c:pt>
                <c:pt idx="6">
                  <c:v>0.67287431953894317</c:v>
                </c:pt>
                <c:pt idx="7">
                  <c:v>0.65139146522909053</c:v>
                </c:pt>
                <c:pt idx="8">
                  <c:v>0.63085668846170706</c:v>
                </c:pt>
                <c:pt idx="9">
                  <c:v>0.61122221368848662</c:v>
                </c:pt>
              </c:numCache>
            </c:numRef>
          </c:yVal>
          <c:smooth val="0"/>
        </c:ser>
        <c:ser>
          <c:idx val="4"/>
          <c:order val="1"/>
          <c:tx>
            <c:v>m = 1:20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Goda!$C$5:$C$14</c:f>
              <c:numCache>
                <c:formatCode>0.00</c:formatCode>
                <c:ptCount val="10"/>
                <c:pt idx="0">
                  <c:v>0.66126473133164998</c:v>
                </c:pt>
                <c:pt idx="1">
                  <c:v>0.64304510446068686</c:v>
                </c:pt>
                <c:pt idx="2">
                  <c:v>0.62549481073793389</c:v>
                </c:pt>
                <c:pt idx="3">
                  <c:v>0.60858618726311531</c:v>
                </c:pt>
                <c:pt idx="4">
                  <c:v>0.59229279063597573</c:v>
                </c:pt>
                <c:pt idx="5">
                  <c:v>0.57658934095542347</c:v>
                </c:pt>
                <c:pt idx="6">
                  <c:v>0.56145166846377137</c:v>
                </c:pt>
                <c:pt idx="7">
                  <c:v>0.54685666270853939</c:v>
                </c:pt>
                <c:pt idx="8">
                  <c:v>0.53278222410052312</c:v>
                </c:pt>
                <c:pt idx="9">
                  <c:v>0.51920721775277756</c:v>
                </c:pt>
              </c:numCache>
            </c:numRef>
          </c:yVal>
          <c:smooth val="0"/>
        </c:ser>
        <c:ser>
          <c:idx val="1"/>
          <c:order val="2"/>
          <c:tx>
            <c:v>m = 1:30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Goda!$D$5:$D$14</c:f>
              <c:numCache>
                <c:formatCode>0.00</c:formatCode>
                <c:ptCount val="10"/>
                <c:pt idx="0">
                  <c:v>0.6159243158515757</c:v>
                </c:pt>
                <c:pt idx="1">
                  <c:v>0.60011753406585777</c:v>
                </c:pt>
                <c:pt idx="2">
                  <c:v>0.58485162901664989</c:v>
                </c:pt>
                <c:pt idx="3">
                  <c:v>0.57010577950808394</c:v>
                </c:pt>
                <c:pt idx="4">
                  <c:v>0.55586001929634599</c:v>
                </c:pt>
                <c:pt idx="5">
                  <c:v>0.5420952005212214</c:v>
                </c:pt>
                <c:pt idx="6">
                  <c:v>0.5287929587464536</c:v>
                </c:pt>
                <c:pt idx="7">
                  <c:v>0.51593567953666397</c:v>
                </c:pt>
                <c:pt idx="8">
                  <c:v>0.50350646650187358</c:v>
                </c:pt>
                <c:pt idx="9">
                  <c:v>0.49148911074381796</c:v>
                </c:pt>
              </c:numCache>
            </c:numRef>
          </c:yVal>
          <c:smooth val="0"/>
        </c:ser>
        <c:ser>
          <c:idx val="2"/>
          <c:order val="3"/>
          <c:tx>
            <c:v>m = 1:50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Goda!$E$5:$E$14</c:f>
              <c:numCache>
                <c:formatCode>0.00</c:formatCode>
                <c:ptCount val="10"/>
                <c:pt idx="0">
                  <c:v>0.58458237411562886</c:v>
                </c:pt>
                <c:pt idx="1">
                  <c:v>0.57034335111035128</c:v>
                </c:pt>
                <c:pt idx="2">
                  <c:v>0.55656676598693533</c:v>
                </c:pt>
                <c:pt idx="3">
                  <c:v>0.54323572293070232</c:v>
                </c:pt>
                <c:pt idx="4">
                  <c:v>0.53033398459333769</c:v>
                </c:pt>
                <c:pt idx="5">
                  <c:v>0.51784594536179074</c:v>
                </c:pt>
                <c:pt idx="6">
                  <c:v>0.50575660574335712</c:v>
                </c:pt>
                <c:pt idx="7">
                  <c:v>0.49405154781936189</c:v>
                </c:pt>
                <c:pt idx="8">
                  <c:v>0.48271691172192899</c:v>
                </c:pt>
                <c:pt idx="9">
                  <c:v>0.47173937309028635</c:v>
                </c:pt>
              </c:numCache>
            </c:numRef>
          </c:yVal>
          <c:smooth val="0"/>
        </c:ser>
        <c:ser>
          <c:idx val="3"/>
          <c:order val="4"/>
          <c:tx>
            <c:v>m = 1:100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Goda!$F$5:$F$14</c:f>
              <c:numCache>
                <c:formatCode>0.00</c:formatCode>
                <c:ptCount val="10"/>
                <c:pt idx="0">
                  <c:v>0.56516780407360878</c:v>
                </c:pt>
                <c:pt idx="1">
                  <c:v>0.55185886045855104</c:v>
                </c:pt>
                <c:pt idx="2">
                  <c:v>0.53896779386779681</c:v>
                </c:pt>
                <c:pt idx="3">
                  <c:v>0.52647984363633349</c:v>
                </c:pt>
                <c:pt idx="4">
                  <c:v>0.51438080524932428</c:v>
                </c:pt>
                <c:pt idx="5">
                  <c:v>0.5026570085144566</c:v>
                </c:pt>
                <c:pt idx="6">
                  <c:v>0.49129529661545507</c:v>
                </c:pt>
                <c:pt idx="7">
                  <c:v>0.48028300601044366</c:v>
                </c:pt>
                <c:pt idx="8">
                  <c:v>0.46960794714036602</c:v>
                </c:pt>
                <c:pt idx="9">
                  <c:v>0.4592583859141276</c:v>
                </c:pt>
              </c:numCache>
            </c:numRef>
          </c:yVal>
          <c:smooth val="0"/>
        </c:ser>
        <c:dLbls>
          <c:showLegendKey val="0"/>
          <c:showVal val="0"/>
          <c:showCatName val="0"/>
          <c:showSerName val="0"/>
          <c:showPercent val="0"/>
          <c:showBubbleSize val="0"/>
        </c:dLbls>
        <c:axId val="141629696"/>
        <c:axId val="141635968"/>
      </c:scatterChart>
      <c:valAx>
        <c:axId val="141629696"/>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41635968"/>
        <c:crosses val="autoZero"/>
        <c:crossBetween val="midCat"/>
        <c:majorUnit val="2.0000000000000004E-2"/>
      </c:valAx>
      <c:valAx>
        <c:axId val="141635968"/>
        <c:scaling>
          <c:orientation val="minMax"/>
          <c:max val="1"/>
          <c:min val="0.2"/>
        </c:scaling>
        <c:delete val="0"/>
        <c:axPos val="l"/>
        <c:majorGridlines/>
        <c:title>
          <c:tx>
            <c:rich>
              <a:bodyPr rot="-5400000" vert="horz"/>
              <a:lstStyle/>
              <a:p>
                <a:pPr>
                  <a:defRPr/>
                </a:pPr>
                <a:r>
                  <a:rPr lang="en-US"/>
                  <a:t>Hs/h</a:t>
                </a:r>
              </a:p>
            </c:rich>
          </c:tx>
          <c:layout/>
          <c:overlay val="0"/>
        </c:title>
        <c:numFmt formatCode="0.00" sourceLinked="1"/>
        <c:majorTickMark val="out"/>
        <c:minorTickMark val="none"/>
        <c:tickLblPos val="nextTo"/>
        <c:crossAx val="1416296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Weggelhamm</a:t>
            </a:r>
          </a:p>
        </c:rich>
      </c:tx>
      <c:layout>
        <c:manualLayout>
          <c:xMode val="edge"/>
          <c:yMode val="edge"/>
          <c:x val="0.64514532013773507"/>
          <c:y val="2.8933097717170998E-2"/>
        </c:manualLayout>
      </c:layout>
      <c:overlay val="0"/>
      <c:spPr>
        <a:solidFill>
          <a:schemeClr val="bg1"/>
        </a:solidFill>
        <a:ln>
          <a:solidFill>
            <a:sysClr val="windowText" lastClr="000000"/>
          </a:solidFill>
        </a:ln>
      </c:spPr>
    </c:title>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Goda!$H$6:$H$15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Goda!$J$6:$J$15</c:f>
              <c:numCache>
                <c:formatCode>0.00</c:formatCode>
                <c:ptCount val="10"/>
                <c:pt idx="0">
                  <c:v>1.1819844013529861</c:v>
                </c:pt>
                <c:pt idx="1">
                  <c:v>1.1032011945642841</c:v>
                </c:pt>
                <c:pt idx="2">
                  <c:v>1.0323408907176213</c:v>
                </c:pt>
                <c:pt idx="3">
                  <c:v>0.96826554824040745</c:v>
                </c:pt>
                <c:pt idx="4">
                  <c:v>0.91004518785155375</c:v>
                </c:pt>
                <c:pt idx="5">
                  <c:v>0.85691236106895829</c:v>
                </c:pt>
                <c:pt idx="6">
                  <c:v>0.80822813010010464</c:v>
                </c:pt>
                <c:pt idx="7">
                  <c:v>0.76345624947997692</c:v>
                </c:pt>
                <c:pt idx="8">
                  <c:v>0.722143331694031</c:v>
                </c:pt>
                <c:pt idx="9">
                  <c:v>0.68390343888913463</c:v>
                </c:pt>
              </c:numCache>
            </c:numRef>
          </c:yVal>
          <c:smooth val="0"/>
        </c:ser>
        <c:ser>
          <c:idx val="4"/>
          <c:order val="1"/>
          <c:tx>
            <c:v>m = 1:20</c:v>
          </c:tx>
          <c:spPr>
            <a:ln w="28575">
              <a:noFill/>
            </a:ln>
          </c:spPr>
          <c:xVal>
            <c:numRef>
              <c:f>Goda!$H$6:$H$15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Goda!$L$6:$L$15</c:f>
              <c:numCache>
                <c:formatCode>0.00</c:formatCode>
                <c:ptCount val="10"/>
                <c:pt idx="0">
                  <c:v>0.99589126036948594</c:v>
                </c:pt>
                <c:pt idx="1">
                  <c:v>0.94286359795276531</c:v>
                </c:pt>
                <c:pt idx="2">
                  <c:v>0.89385036449054345</c:v>
                </c:pt>
                <c:pt idx="3">
                  <c:v>0.84841232106542142</c:v>
                </c:pt>
                <c:pt idx="4">
                  <c:v>0.80617205305099593</c:v>
                </c:pt>
                <c:pt idx="5">
                  <c:v>0.76680346240053543</c:v>
                </c:pt>
                <c:pt idx="6">
                  <c:v>0.7300233325624812</c:v>
                </c:pt>
                <c:pt idx="7">
                  <c:v>0.69558450424476059</c:v>
                </c:pt>
                <c:pt idx="8">
                  <c:v>0.6632703142039813</c:v>
                </c:pt>
                <c:pt idx="9">
                  <c:v>0.63289003250049558</c:v>
                </c:pt>
              </c:numCache>
            </c:numRef>
          </c:yVal>
          <c:smooth val="0"/>
        </c:ser>
        <c:ser>
          <c:idx val="1"/>
          <c:order val="2"/>
          <c:tx>
            <c:v>m = 1:30</c:v>
          </c:tx>
          <c:spPr>
            <a:ln w="28575">
              <a:noFill/>
            </a:ln>
          </c:spPr>
          <c:xVal>
            <c:numRef>
              <c:f>Goda!$H$6:$H$15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Goda!$N$6:$N$15</c:f>
              <c:numCache>
                <c:formatCode>0.00</c:formatCode>
                <c:ptCount val="10"/>
                <c:pt idx="0">
                  <c:v>0.90986620569295718</c:v>
                </c:pt>
                <c:pt idx="1">
                  <c:v>0.86919876478166125</c:v>
                </c:pt>
                <c:pt idx="2">
                  <c:v>0.83095128325134571</c:v>
                </c:pt>
                <c:pt idx="3">
                  <c:v>0.79491399877705882</c:v>
                </c:pt>
                <c:pt idx="4">
                  <c:v>0.76090071120295699</c:v>
                </c:pt>
                <c:pt idx="5">
                  <c:v>0.72874556454768524</c:v>
                </c:pt>
                <c:pt idx="6">
                  <c:v>0.69830034238273553</c:v>
                </c:pt>
                <c:pt idx="7">
                  <c:v>0.66943218350922162</c:v>
                </c:pt>
                <c:pt idx="8">
                  <c:v>0.64202164365667813</c:v>
                </c:pt>
                <c:pt idx="9">
                  <c:v>0.61596104355964509</c:v>
                </c:pt>
              </c:numCache>
            </c:numRef>
          </c:yVal>
          <c:smooth val="0"/>
        </c:ser>
        <c:ser>
          <c:idx val="2"/>
          <c:order val="3"/>
          <c:tx>
            <c:v>m = 1:50</c:v>
          </c:tx>
          <c:spPr>
            <a:ln w="28575">
              <a:noFill/>
            </a:ln>
          </c:spPr>
          <c:xVal>
            <c:numRef>
              <c:f>Goda!$H$6:$H$15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Goda!$P$6:$P$15</c:f>
              <c:numCache>
                <c:formatCode>0.00</c:formatCode>
                <c:ptCount val="10"/>
                <c:pt idx="0">
                  <c:v>0.83437697317182169</c:v>
                </c:pt>
                <c:pt idx="1">
                  <c:v>0.80496201334559736</c:v>
                </c:pt>
                <c:pt idx="2">
                  <c:v>0.77676183846197933</c:v>
                </c:pt>
                <c:pt idx="3">
                  <c:v>0.74970271833276503</c:v>
                </c:pt>
                <c:pt idx="4">
                  <c:v>0.72371677109288524</c:v>
                </c:pt>
                <c:pt idx="5">
                  <c:v>0.69874139460997642</c:v>
                </c:pt>
                <c:pt idx="6">
                  <c:v>0.6747187629646354</c:v>
                </c:pt>
                <c:pt idx="7">
                  <c:v>0.65159537947600521</c:v>
                </c:pt>
                <c:pt idx="8">
                  <c:v>0.62932167900040892</c:v>
                </c:pt>
                <c:pt idx="9">
                  <c:v>0.60785167328038048</c:v>
                </c:pt>
              </c:numCache>
            </c:numRef>
          </c:yVal>
          <c:smooth val="0"/>
        </c:ser>
        <c:ser>
          <c:idx val="3"/>
          <c:order val="4"/>
          <c:tx>
            <c:v>m = 1:100</c:v>
          </c:tx>
          <c:spPr>
            <a:ln w="28575">
              <a:noFill/>
            </a:ln>
          </c:spPr>
          <c:xVal>
            <c:numRef>
              <c:f>Goda!$H$6:$H$15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Goda!$R$6:$R$15</c:f>
              <c:numCache>
                <c:formatCode>0.00</c:formatCode>
                <c:ptCount val="10"/>
                <c:pt idx="0">
                  <c:v>0.77520695381701155</c:v>
                </c:pt>
                <c:pt idx="1">
                  <c:v>0.75499766997492657</c:v>
                </c:pt>
                <c:pt idx="2">
                  <c:v>0.73525839367545687</c:v>
                </c:pt>
                <c:pt idx="3">
                  <c:v>0.71597291693711451</c:v>
                </c:pt>
                <c:pt idx="4">
                  <c:v>0.69712576854191188</c:v>
                </c:pt>
                <c:pt idx="5">
                  <c:v>0.67870217264209376</c:v>
                </c:pt>
                <c:pt idx="6">
                  <c:v>0.66068801012655809</c:v>
                </c:pt>
                <c:pt idx="7">
                  <c:v>0.64306978253466862</c:v>
                </c:pt>
                <c:pt idx="8">
                  <c:v>0.62583457832362699</c:v>
                </c:pt>
                <c:pt idx="9">
                  <c:v>0.6089700413122493</c:v>
                </c:pt>
              </c:numCache>
            </c:numRef>
          </c:yVal>
          <c:smooth val="0"/>
        </c:ser>
        <c:dLbls>
          <c:showLegendKey val="0"/>
          <c:showVal val="0"/>
          <c:showCatName val="0"/>
          <c:showSerName val="0"/>
          <c:showPercent val="0"/>
          <c:showBubbleSize val="0"/>
        </c:dLbls>
        <c:axId val="92672768"/>
        <c:axId val="106166912"/>
      </c:scatterChart>
      <c:valAx>
        <c:axId val="92672768"/>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06166912"/>
        <c:crosses val="autoZero"/>
        <c:crossBetween val="midCat"/>
        <c:majorUnit val="2.0000000000000004E-2"/>
      </c:valAx>
      <c:valAx>
        <c:axId val="106166912"/>
        <c:scaling>
          <c:orientation val="minMax"/>
          <c:max val="1"/>
          <c:min val="0.2"/>
        </c:scaling>
        <c:delete val="0"/>
        <c:axPos val="l"/>
        <c:majorGridlines/>
        <c:title>
          <c:tx>
            <c:rich>
              <a:bodyPr rot="-5400000" vert="horz"/>
              <a:lstStyle/>
              <a:p>
                <a:pPr>
                  <a:defRPr/>
                </a:pPr>
                <a:r>
                  <a:rPr lang="en-US"/>
                  <a:t>Hs/h</a:t>
                </a:r>
              </a:p>
            </c:rich>
          </c:tx>
          <c:layout/>
          <c:overlay val="0"/>
        </c:title>
        <c:numFmt formatCode="0.00" sourceLinked="1"/>
        <c:majorTickMark val="out"/>
        <c:minorTickMark val="none"/>
        <c:tickLblPos val="nextTo"/>
        <c:crossAx val="92672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Goda</a:t>
            </a:r>
          </a:p>
          <a:p>
            <a:pPr>
              <a:defRPr/>
            </a:pPr>
            <a:r>
              <a:rPr lang="en-US"/>
              <a:t>0.17</a:t>
            </a:r>
          </a:p>
        </c:rich>
      </c:tx>
      <c:layout>
        <c:manualLayout>
          <c:xMode val="edge"/>
          <c:yMode val="edge"/>
          <c:x val="0.81586260733801708"/>
          <c:y val="3.3755280670032826E-2"/>
        </c:manualLayout>
      </c:layout>
      <c:overlay val="0"/>
      <c:spPr>
        <a:ln>
          <a:solidFill>
            <a:sysClr val="windowText" lastClr="000000"/>
          </a:solidFill>
        </a:ln>
      </c:spPr>
    </c:title>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Goda!$N$36:$N$45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Goda!$O$36:$O$45</c:f>
              <c:numCache>
                <c:formatCode>0.00</c:formatCode>
                <c:ptCount val="10"/>
                <c:pt idx="0">
                  <c:v>1.1683588101117448</c:v>
                </c:pt>
                <c:pt idx="1">
                  <c:v>1.1282099186656942</c:v>
                </c:pt>
                <c:pt idx="2">
                  <c:v>1.089900568828946</c:v>
                </c:pt>
                <c:pt idx="3">
                  <c:v>1.0533359409847733</c:v>
                </c:pt>
                <c:pt idx="4">
                  <c:v>1.0184264288498428</c:v>
                </c:pt>
                <c:pt idx="5">
                  <c:v>0.98508734089362304</c:v>
                </c:pt>
                <c:pt idx="6">
                  <c:v>0.95323861934683629</c:v>
                </c:pt>
                <c:pt idx="7">
                  <c:v>0.92280457574121155</c:v>
                </c:pt>
                <c:pt idx="8">
                  <c:v>0.89371364198741854</c:v>
                </c:pt>
                <c:pt idx="9">
                  <c:v>0.86589813605868937</c:v>
                </c:pt>
              </c:numCache>
            </c:numRef>
          </c:yVal>
          <c:smooth val="0"/>
        </c:ser>
        <c:ser>
          <c:idx val="4"/>
          <c:order val="1"/>
          <c:tx>
            <c:v>m = 1:20</c:v>
          </c:tx>
          <c:spPr>
            <a:ln w="28575">
              <a:noFill/>
            </a:ln>
          </c:spPr>
          <c:xVal>
            <c:numRef>
              <c:f>Goda!$N$36:$N$45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Goda!$P$36:$P$45</c:f>
              <c:numCache>
                <c:formatCode>0.00</c:formatCode>
                <c:ptCount val="10"/>
                <c:pt idx="0">
                  <c:v>0.93679170271983747</c:v>
                </c:pt>
                <c:pt idx="1">
                  <c:v>0.91098056465263966</c:v>
                </c:pt>
                <c:pt idx="2">
                  <c:v>0.88611764854540642</c:v>
                </c:pt>
                <c:pt idx="3">
                  <c:v>0.86216376528941341</c:v>
                </c:pt>
                <c:pt idx="4">
                  <c:v>0.83908145340096563</c:v>
                </c:pt>
                <c:pt idx="5">
                  <c:v>0.81683489968684997</c:v>
                </c:pt>
                <c:pt idx="6">
                  <c:v>0.79538986365700959</c:v>
                </c:pt>
                <c:pt idx="7">
                  <c:v>0.77471360550376422</c:v>
                </c:pt>
                <c:pt idx="8">
                  <c:v>0.75477481747574116</c:v>
                </c:pt>
                <c:pt idx="9">
                  <c:v>0.73554355848310149</c:v>
                </c:pt>
              </c:numCache>
            </c:numRef>
          </c:yVal>
          <c:smooth val="0"/>
        </c:ser>
        <c:ser>
          <c:idx val="1"/>
          <c:order val="2"/>
          <c:tx>
            <c:v>m = 1:30</c:v>
          </c:tx>
          <c:spPr>
            <a:ln w="28575">
              <a:noFill/>
            </a:ln>
          </c:spPr>
          <c:xVal>
            <c:numRef>
              <c:f>Goda!$N$36:$N$45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Goda!$Q$36:$Q$45</c:f>
              <c:numCache>
                <c:formatCode>0.00</c:formatCode>
                <c:ptCount val="10"/>
                <c:pt idx="0">
                  <c:v>0.87255944745639891</c:v>
                </c:pt>
                <c:pt idx="1">
                  <c:v>0.85016650659329851</c:v>
                </c:pt>
                <c:pt idx="2">
                  <c:v>0.82853980777358738</c:v>
                </c:pt>
                <c:pt idx="3">
                  <c:v>0.80764985430311897</c:v>
                </c:pt>
                <c:pt idx="4">
                  <c:v>0.78746836066982351</c:v>
                </c:pt>
                <c:pt idx="5">
                  <c:v>0.767968200738397</c:v>
                </c:pt>
                <c:pt idx="6">
                  <c:v>0.74912335822414267</c:v>
                </c:pt>
                <c:pt idx="7">
                  <c:v>0.73090887934360727</c:v>
                </c:pt>
                <c:pt idx="8">
                  <c:v>0.71330082754432111</c:v>
                </c:pt>
                <c:pt idx="9">
                  <c:v>0.69627624022040879</c:v>
                </c:pt>
              </c:numCache>
            </c:numRef>
          </c:yVal>
          <c:smooth val="0"/>
        </c:ser>
        <c:ser>
          <c:idx val="2"/>
          <c:order val="3"/>
          <c:tx>
            <c:v>m = 1:50</c:v>
          </c:tx>
          <c:spPr>
            <a:ln w="28575">
              <a:noFill/>
            </a:ln>
          </c:spPr>
          <c:xVal>
            <c:numRef>
              <c:f>Goda!$N$36:$N$45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Goda!$R$36:$R$45</c:f>
              <c:numCache>
                <c:formatCode>0.00</c:formatCode>
                <c:ptCount val="10"/>
                <c:pt idx="0">
                  <c:v>0.82815836333047421</c:v>
                </c:pt>
                <c:pt idx="1">
                  <c:v>0.80798641407299765</c:v>
                </c:pt>
                <c:pt idx="2">
                  <c:v>0.78846958514815846</c:v>
                </c:pt>
                <c:pt idx="3">
                  <c:v>0.76958394081849502</c:v>
                </c:pt>
                <c:pt idx="4">
                  <c:v>0.75130647817389506</c:v>
                </c:pt>
                <c:pt idx="5">
                  <c:v>0.73361508926253693</c:v>
                </c:pt>
                <c:pt idx="6">
                  <c:v>0.71648852480308933</c:v>
                </c:pt>
                <c:pt idx="7">
                  <c:v>0.69990635941076262</c:v>
                </c:pt>
                <c:pt idx="8">
                  <c:v>0.68384895827273284</c:v>
                </c:pt>
                <c:pt idx="9">
                  <c:v>0.66829744521123902</c:v>
                </c:pt>
              </c:numCache>
            </c:numRef>
          </c:yVal>
          <c:smooth val="0"/>
        </c:ser>
        <c:ser>
          <c:idx val="3"/>
          <c:order val="4"/>
          <c:tx>
            <c:v>m = 1:100</c:v>
          </c:tx>
          <c:spPr>
            <a:ln w="28575">
              <a:noFill/>
            </a:ln>
          </c:spPr>
          <c:xVal>
            <c:numRef>
              <c:f>Goda!$N$36:$N$45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Goda!$S$36:$S$45</c:f>
              <c:numCache>
                <c:formatCode>0.00</c:formatCode>
                <c:ptCount val="10"/>
                <c:pt idx="0">
                  <c:v>0.80065438910427911</c:v>
                </c:pt>
                <c:pt idx="1">
                  <c:v>0.78180005231628069</c:v>
                </c:pt>
                <c:pt idx="2">
                  <c:v>0.76353770797937881</c:v>
                </c:pt>
                <c:pt idx="3">
                  <c:v>0.74584644515147247</c:v>
                </c:pt>
                <c:pt idx="4">
                  <c:v>0.72870614076987605</c:v>
                </c:pt>
                <c:pt idx="5">
                  <c:v>0.71209742872881354</c:v>
                </c:pt>
                <c:pt idx="6">
                  <c:v>0.69600167020522807</c:v>
                </c:pt>
                <c:pt idx="7">
                  <c:v>0.68040092518146189</c:v>
                </c:pt>
                <c:pt idx="8">
                  <c:v>0.66527792511551864</c:v>
                </c:pt>
                <c:pt idx="9">
                  <c:v>0.65061604671168083</c:v>
                </c:pt>
              </c:numCache>
            </c:numRef>
          </c:yVal>
          <c:smooth val="0"/>
        </c:ser>
        <c:dLbls>
          <c:showLegendKey val="0"/>
          <c:showVal val="0"/>
          <c:showCatName val="0"/>
          <c:showSerName val="0"/>
          <c:showPercent val="0"/>
          <c:showBubbleSize val="0"/>
        </c:dLbls>
        <c:axId val="45173376"/>
        <c:axId val="45245184"/>
      </c:scatterChart>
      <c:valAx>
        <c:axId val="45173376"/>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45245184"/>
        <c:crosses val="autoZero"/>
        <c:crossBetween val="midCat"/>
        <c:majorUnit val="2.0000000000000004E-2"/>
      </c:valAx>
      <c:valAx>
        <c:axId val="45245184"/>
        <c:scaling>
          <c:orientation val="minMax"/>
          <c:max val="1"/>
          <c:min val="0.2"/>
        </c:scaling>
        <c:delete val="0"/>
        <c:axPos val="l"/>
        <c:majorGridlines/>
        <c:title>
          <c:tx>
            <c:rich>
              <a:bodyPr rot="-5400000" vert="horz"/>
              <a:lstStyle/>
              <a:p>
                <a:pPr>
                  <a:defRPr/>
                </a:pPr>
                <a:r>
                  <a:rPr lang="en-US"/>
                  <a:t>Hs/h</a:t>
                </a:r>
              </a:p>
            </c:rich>
          </c:tx>
          <c:layout/>
          <c:overlay val="0"/>
        </c:title>
        <c:numFmt formatCode="0.00" sourceLinked="1"/>
        <c:majorTickMark val="out"/>
        <c:minorTickMark val="none"/>
        <c:tickLblPos val="nextTo"/>
        <c:crossAx val="451733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JPG"/><Relationship Id="rId9"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114299</xdr:rowOff>
    </xdr:from>
    <xdr:to>
      <xdr:col>6</xdr:col>
      <xdr:colOff>77262</xdr:colOff>
      <xdr:row>25</xdr:row>
      <xdr:rowOff>133350</xdr:rowOff>
    </xdr:to>
    <xdr:grpSp>
      <xdr:nvGrpSpPr>
        <xdr:cNvPr id="2" name="Groupe 1"/>
        <xdr:cNvGrpSpPr/>
      </xdr:nvGrpSpPr>
      <xdr:grpSpPr>
        <a:xfrm>
          <a:off x="209550" y="20983574"/>
          <a:ext cx="4439712" cy="3257551"/>
          <a:chOff x="209550" y="15455326"/>
          <a:chExt cx="5229226" cy="3667126"/>
        </a:xfrm>
      </xdr:grpSpPr>
      <xdr:graphicFrame macro="">
        <xdr:nvGraphicFramePr>
          <xdr:cNvPr id="9" name="Graphique 8"/>
          <xdr:cNvGraphicFramePr>
            <a:graphicFrameLocks/>
          </xdr:cNvGraphicFramePr>
        </xdr:nvGraphicFramePr>
        <xdr:xfrm>
          <a:off x="209550" y="15455326"/>
          <a:ext cx="5229226" cy="3667126"/>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3" name="Image 2"/>
          <xdr:cNvPicPr>
            <a:picLocks noChangeAspect="1"/>
          </xdr:cNvPicPr>
        </xdr:nvPicPr>
        <xdr:blipFill>
          <a:blip xmlns:r="http://schemas.openxmlformats.org/officeDocument/2006/relationships" r:embed="rId2"/>
          <a:stretch>
            <a:fillRect/>
          </a:stretch>
        </xdr:blipFill>
        <xdr:spPr>
          <a:xfrm>
            <a:off x="1682097" y="17517617"/>
            <a:ext cx="768163" cy="201185"/>
          </a:xfrm>
          <a:prstGeom prst="rect">
            <a:avLst/>
          </a:prstGeom>
        </xdr:spPr>
      </xdr:pic>
      <xdr:pic>
        <xdr:nvPicPr>
          <xdr:cNvPr id="5" name="Image 4"/>
          <xdr:cNvPicPr>
            <a:picLocks noChangeAspect="1"/>
          </xdr:cNvPicPr>
        </xdr:nvPicPr>
        <xdr:blipFill>
          <a:blip xmlns:r="http://schemas.openxmlformats.org/officeDocument/2006/relationships" r:embed="rId3"/>
          <a:stretch>
            <a:fillRect/>
          </a:stretch>
        </xdr:blipFill>
        <xdr:spPr>
          <a:xfrm>
            <a:off x="4344015" y="16364981"/>
            <a:ext cx="768163" cy="201185"/>
          </a:xfrm>
          <a:prstGeom prst="rect">
            <a:avLst/>
          </a:prstGeom>
        </xdr:spPr>
      </xdr:pic>
    </xdr:grpSp>
    <xdr:clientData/>
  </xdr:twoCellAnchor>
  <xdr:twoCellAnchor editAs="oneCell">
    <xdr:from>
      <xdr:col>0</xdr:col>
      <xdr:colOff>676275</xdr:colOff>
      <xdr:row>4</xdr:row>
      <xdr:rowOff>381000</xdr:rowOff>
    </xdr:from>
    <xdr:to>
      <xdr:col>5</xdr:col>
      <xdr:colOff>266700</xdr:colOff>
      <xdr:row>4</xdr:row>
      <xdr:rowOff>2617433</xdr:rowOff>
    </xdr:to>
    <xdr:pic>
      <xdr:nvPicPr>
        <xdr:cNvPr id="7" name="Imag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6275" y="3228975"/>
          <a:ext cx="3400425" cy="2236433"/>
        </a:xfrm>
        <a:prstGeom prst="rect">
          <a:avLst/>
        </a:prstGeom>
      </xdr:spPr>
    </xdr:pic>
    <xdr:clientData/>
  </xdr:twoCellAnchor>
  <xdr:twoCellAnchor editAs="oneCell">
    <xdr:from>
      <xdr:col>0</xdr:col>
      <xdr:colOff>142875</xdr:colOff>
      <xdr:row>35</xdr:row>
      <xdr:rowOff>166656</xdr:rowOff>
    </xdr:from>
    <xdr:to>
      <xdr:col>3</xdr:col>
      <xdr:colOff>629618</xdr:colOff>
      <xdr:row>35</xdr:row>
      <xdr:rowOff>902893</xdr:rowOff>
    </xdr:to>
    <xdr:pic>
      <xdr:nvPicPr>
        <xdr:cNvPr id="6" name="Image 5"/>
        <xdr:cNvPicPr>
          <a:picLocks noChangeAspect="1"/>
        </xdr:cNvPicPr>
      </xdr:nvPicPr>
      <xdr:blipFill>
        <a:blip xmlns:r="http://schemas.openxmlformats.org/officeDocument/2006/relationships" r:embed="rId5"/>
        <a:stretch>
          <a:fillRect/>
        </a:stretch>
      </xdr:blipFill>
      <xdr:spPr>
        <a:xfrm>
          <a:off x="142875" y="40209756"/>
          <a:ext cx="2772743" cy="736237"/>
        </a:xfrm>
        <a:prstGeom prst="rect">
          <a:avLst/>
        </a:prstGeom>
      </xdr:spPr>
    </xdr:pic>
    <xdr:clientData/>
  </xdr:twoCellAnchor>
  <xdr:twoCellAnchor editAs="oneCell">
    <xdr:from>
      <xdr:col>2</xdr:col>
      <xdr:colOff>419100</xdr:colOff>
      <xdr:row>35</xdr:row>
      <xdr:rowOff>1062075</xdr:rowOff>
    </xdr:from>
    <xdr:to>
      <xdr:col>7</xdr:col>
      <xdr:colOff>447676</xdr:colOff>
      <xdr:row>35</xdr:row>
      <xdr:rowOff>1668031</xdr:rowOff>
    </xdr:to>
    <xdr:pic>
      <xdr:nvPicPr>
        <xdr:cNvPr id="81" name="Image 80"/>
        <xdr:cNvPicPr>
          <a:picLocks noChangeAspect="1"/>
        </xdr:cNvPicPr>
      </xdr:nvPicPr>
      <xdr:blipFill>
        <a:blip xmlns:r="http://schemas.openxmlformats.org/officeDocument/2006/relationships" r:embed="rId6"/>
        <a:stretch>
          <a:fillRect/>
        </a:stretch>
      </xdr:blipFill>
      <xdr:spPr>
        <a:xfrm>
          <a:off x="1943100" y="40571775"/>
          <a:ext cx="3838576" cy="605956"/>
        </a:xfrm>
        <a:prstGeom prst="rect">
          <a:avLst/>
        </a:prstGeom>
      </xdr:spPr>
    </xdr:pic>
    <xdr:clientData/>
  </xdr:twoCellAnchor>
  <xdr:twoCellAnchor editAs="oneCell">
    <xdr:from>
      <xdr:col>0</xdr:col>
      <xdr:colOff>133351</xdr:colOff>
      <xdr:row>30</xdr:row>
      <xdr:rowOff>38100</xdr:rowOff>
    </xdr:from>
    <xdr:to>
      <xdr:col>6</xdr:col>
      <xdr:colOff>333375</xdr:colOff>
      <xdr:row>30</xdr:row>
      <xdr:rowOff>3409162</xdr:rowOff>
    </xdr:to>
    <xdr:pic>
      <xdr:nvPicPr>
        <xdr:cNvPr id="10" name="Image 9"/>
        <xdr:cNvPicPr>
          <a:picLocks noChangeAspect="1"/>
        </xdr:cNvPicPr>
      </xdr:nvPicPr>
      <xdr:blipFill>
        <a:blip xmlns:r="http://schemas.openxmlformats.org/officeDocument/2006/relationships" r:embed="rId7"/>
        <a:stretch>
          <a:fillRect/>
        </a:stretch>
      </xdr:blipFill>
      <xdr:spPr>
        <a:xfrm>
          <a:off x="133351" y="32661225"/>
          <a:ext cx="4772024" cy="3371062"/>
        </a:xfrm>
        <a:prstGeom prst="rect">
          <a:avLst/>
        </a:prstGeom>
      </xdr:spPr>
    </xdr:pic>
    <xdr:clientData/>
  </xdr:twoCellAnchor>
  <xdr:twoCellAnchor editAs="oneCell">
    <xdr:from>
      <xdr:col>2</xdr:col>
      <xdr:colOff>371474</xdr:colOff>
      <xdr:row>35</xdr:row>
      <xdr:rowOff>2145176</xdr:rowOff>
    </xdr:from>
    <xdr:to>
      <xdr:col>7</xdr:col>
      <xdr:colOff>465609</xdr:colOff>
      <xdr:row>35</xdr:row>
      <xdr:rowOff>2704029</xdr:rowOff>
    </xdr:to>
    <xdr:pic>
      <xdr:nvPicPr>
        <xdr:cNvPr id="31" name="Image 30"/>
        <xdr:cNvPicPr>
          <a:picLocks noChangeAspect="1"/>
        </xdr:cNvPicPr>
      </xdr:nvPicPr>
      <xdr:blipFill>
        <a:blip xmlns:r="http://schemas.openxmlformats.org/officeDocument/2006/relationships" r:embed="rId8"/>
        <a:stretch>
          <a:fillRect/>
        </a:stretch>
      </xdr:blipFill>
      <xdr:spPr>
        <a:xfrm>
          <a:off x="1895474" y="49274876"/>
          <a:ext cx="3904135" cy="558853"/>
        </a:xfrm>
        <a:prstGeom prst="rect">
          <a:avLst/>
        </a:prstGeom>
      </xdr:spPr>
    </xdr:pic>
    <xdr:clientData/>
  </xdr:twoCellAnchor>
  <xdr:twoCellAnchor>
    <xdr:from>
      <xdr:col>0</xdr:col>
      <xdr:colOff>95250</xdr:colOff>
      <xdr:row>39</xdr:row>
      <xdr:rowOff>76200</xdr:rowOff>
    </xdr:from>
    <xdr:to>
      <xdr:col>6</xdr:col>
      <xdr:colOff>152400</xdr:colOff>
      <xdr:row>39</xdr:row>
      <xdr:rowOff>3533775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142876</xdr:colOff>
      <xdr:row>42</xdr:row>
      <xdr:rowOff>123825</xdr:rowOff>
    </xdr:from>
    <xdr:to>
      <xdr:col>5</xdr:col>
      <xdr:colOff>542926</xdr:colOff>
      <xdr:row>42</xdr:row>
      <xdr:rowOff>3390900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0.16366</cdr:x>
      <cdr:y>0.01458</cdr:y>
    </cdr:from>
    <cdr:to>
      <cdr:x>0.29493</cdr:x>
      <cdr:y>0.72886</cdr:y>
    </cdr:to>
    <cdr:grpSp>
      <cdr:nvGrpSpPr>
        <cdr:cNvPr id="8" name="Groupe 6"/>
        <cdr:cNvGrpSpPr/>
      </cdr:nvGrpSpPr>
      <cdr:grpSpPr>
        <a:xfrm xmlns:a="http://schemas.openxmlformats.org/drawingml/2006/main">
          <a:off x="689017" y="47634"/>
          <a:ext cx="552653" cy="2333606"/>
          <a:chOff x="4956181" y="631825"/>
          <a:chExt cx="770255" cy="3051175"/>
        </a:xfrm>
      </cdr:grpSpPr>
      <cdr:pic>
        <cdr:nvPicPr>
          <cdr:cNvPr id="9" name="Image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75225" y="631825"/>
            <a:ext cx="465455" cy="203200"/>
          </a:xfrm>
          <a:prstGeom xmlns:a="http://schemas.openxmlformats.org/drawingml/2006/main" prst="rect">
            <a:avLst/>
          </a:prstGeom>
          <a:noFill xmlns:a="http://schemas.openxmlformats.org/drawingml/2006/main"/>
          <a:ln xmlns:a="http://schemas.openxmlformats.org/drawingml/2006/main">
            <a:noFill/>
          </a:ln>
        </cdr:spPr>
      </cdr:pic>
      <cdr:pic>
        <cdr:nvPicPr>
          <cdr:cNvPr id="10" name="Image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56181" y="3479800"/>
            <a:ext cx="770255" cy="203200"/>
          </a:xfrm>
          <a:prstGeom xmlns:a="http://schemas.openxmlformats.org/drawingml/2006/main" prst="rect">
            <a:avLst/>
          </a:prstGeom>
          <a:noFill xmlns:a="http://schemas.openxmlformats.org/drawingml/2006/main"/>
          <a:ln xmlns:a="http://schemas.openxmlformats.org/drawingml/2006/main">
            <a:noFill/>
          </a:ln>
        </cdr:spPr>
      </cdr:pic>
    </cdr:grpSp>
  </cdr:relSizeAnchor>
</c:userShapes>
</file>

<file path=xl/drawings/drawing3.xml><?xml version="1.0" encoding="utf-8"?>
<xdr:wsDr xmlns:xdr="http://schemas.openxmlformats.org/drawingml/2006/spreadsheetDrawing" xmlns:a="http://schemas.openxmlformats.org/drawingml/2006/main">
  <xdr:twoCellAnchor>
    <xdr:from>
      <xdr:col>0</xdr:col>
      <xdr:colOff>114301</xdr:colOff>
      <xdr:row>15</xdr:row>
      <xdr:rowOff>95250</xdr:rowOff>
    </xdr:from>
    <xdr:to>
      <xdr:col>5</xdr:col>
      <xdr:colOff>457201</xdr:colOff>
      <xdr:row>29</xdr:row>
      <xdr:rowOff>61912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15</xdr:row>
      <xdr:rowOff>95250</xdr:rowOff>
    </xdr:from>
    <xdr:to>
      <xdr:col>12</xdr:col>
      <xdr:colOff>428625</xdr:colOff>
      <xdr:row>29</xdr:row>
      <xdr:rowOff>61912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28576</xdr:colOff>
      <xdr:row>15</xdr:row>
      <xdr:rowOff>152400</xdr:rowOff>
    </xdr:from>
    <xdr:to>
      <xdr:col>18</xdr:col>
      <xdr:colOff>285751</xdr:colOff>
      <xdr:row>29</xdr:row>
      <xdr:rowOff>119062</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9" workbookViewId="0">
      <selection activeCell="I29" sqref="I29"/>
    </sheetView>
  </sheetViews>
  <sheetFormatPr baseColWidth="10" defaultRowHeight="15" x14ac:dyDescent="0.25"/>
  <cols>
    <col min="13" max="13" width="5.140625" customWidth="1"/>
  </cols>
  <sheetData>
    <row r="1" spans="1:8" s="6" customFormat="1" ht="29.25" customHeight="1" x14ac:dyDescent="0.25">
      <c r="A1" s="16" t="s">
        <v>4</v>
      </c>
      <c r="B1" s="16"/>
      <c r="C1" s="16"/>
      <c r="D1" s="16"/>
      <c r="E1" s="16"/>
      <c r="F1" s="16"/>
      <c r="G1" s="16"/>
      <c r="H1" s="16"/>
    </row>
    <row r="2" spans="1:8" s="6" customFormat="1" ht="234" customHeight="1" x14ac:dyDescent="0.25">
      <c r="A2" s="17" t="s">
        <v>41</v>
      </c>
      <c r="B2" s="18"/>
      <c r="C2" s="18"/>
      <c r="D2" s="18"/>
      <c r="E2" s="18"/>
      <c r="F2" s="18"/>
      <c r="G2" s="18"/>
      <c r="H2" s="18"/>
    </row>
    <row r="3" spans="1:8" ht="119.25" customHeight="1" x14ac:dyDescent="0.25">
      <c r="A3" s="19" t="s">
        <v>36</v>
      </c>
      <c r="B3" s="19"/>
      <c r="C3" s="19"/>
      <c r="D3" s="19"/>
      <c r="E3" s="19"/>
      <c r="F3" s="19"/>
      <c r="G3" s="19"/>
      <c r="H3" s="19"/>
    </row>
    <row r="4" spans="1:8" s="6" customFormat="1" ht="138" customHeight="1" x14ac:dyDescent="0.25">
      <c r="A4" s="19" t="s">
        <v>42</v>
      </c>
      <c r="B4" s="19"/>
      <c r="C4" s="19"/>
      <c r="D4" s="19"/>
      <c r="E4" s="19"/>
      <c r="F4" s="19"/>
      <c r="G4" s="19"/>
      <c r="H4" s="19"/>
    </row>
    <row r="5" spans="1:8" s="5" customFormat="1" ht="377.25" customHeight="1" x14ac:dyDescent="0.25">
      <c r="A5" s="17" t="s">
        <v>5</v>
      </c>
      <c r="B5" s="19"/>
      <c r="C5" s="19"/>
      <c r="D5" s="19"/>
      <c r="E5" s="19"/>
      <c r="F5" s="19"/>
      <c r="G5" s="19"/>
      <c r="H5" s="19"/>
    </row>
    <row r="6" spans="1:8" s="7" customFormat="1" ht="375" customHeight="1" x14ac:dyDescent="0.25">
      <c r="A6" s="19" t="s">
        <v>43</v>
      </c>
      <c r="B6" s="19"/>
      <c r="C6" s="19"/>
      <c r="D6" s="19"/>
      <c r="E6" s="19"/>
      <c r="F6" s="19"/>
      <c r="G6" s="19"/>
      <c r="H6" s="19"/>
    </row>
    <row r="7" spans="1:8" ht="155.25" customHeight="1" x14ac:dyDescent="0.25">
      <c r="A7" s="19" t="s">
        <v>35</v>
      </c>
      <c r="B7" s="19"/>
      <c r="C7" s="19"/>
      <c r="D7" s="19"/>
      <c r="E7" s="19"/>
      <c r="F7" s="19"/>
      <c r="G7" s="19"/>
      <c r="H7" s="19"/>
    </row>
    <row r="8" spans="1:8" ht="215.25" customHeight="1" x14ac:dyDescent="0.25">
      <c r="A8" s="19" t="s">
        <v>26</v>
      </c>
      <c r="B8" s="19"/>
      <c r="C8" s="19"/>
      <c r="D8" s="19"/>
      <c r="E8" s="19"/>
      <c r="F8" s="19"/>
      <c r="G8" s="19"/>
      <c r="H8" s="19"/>
    </row>
    <row r="9" spans="1:8" x14ac:dyDescent="0.25">
      <c r="A9" s="6"/>
      <c r="B9" s="6"/>
      <c r="C9" s="6"/>
      <c r="D9" s="6"/>
      <c r="E9" s="6"/>
      <c r="F9" s="6"/>
      <c r="G9" s="6"/>
      <c r="H9" s="6"/>
    </row>
    <row r="10" spans="1:8" x14ac:dyDescent="0.25">
      <c r="A10" s="4"/>
      <c r="B10" s="4"/>
      <c r="C10" s="4"/>
      <c r="D10" s="4"/>
      <c r="E10" s="4"/>
      <c r="F10" s="4"/>
      <c r="G10" s="4"/>
      <c r="H10" s="4"/>
    </row>
    <row r="13" spans="1:8" s="6" customFormat="1" x14ac:dyDescent="0.25">
      <c r="A13"/>
      <c r="B13"/>
      <c r="C13"/>
      <c r="D13"/>
      <c r="E13"/>
      <c r="F13"/>
      <c r="G13"/>
      <c r="H13"/>
    </row>
    <row r="14" spans="1:8" s="6" customFormat="1" x14ac:dyDescent="0.25">
      <c r="A14"/>
      <c r="B14"/>
      <c r="C14"/>
      <c r="D14"/>
      <c r="E14"/>
      <c r="F14"/>
      <c r="G14"/>
      <c r="H14"/>
    </row>
    <row r="15" spans="1:8" s="6" customFormat="1" x14ac:dyDescent="0.25">
      <c r="A15"/>
      <c r="B15"/>
      <c r="C15"/>
      <c r="D15"/>
      <c r="E15"/>
      <c r="F15"/>
      <c r="G15"/>
      <c r="H15"/>
    </row>
    <row r="16" spans="1:8" s="6" customFormat="1" x14ac:dyDescent="0.25">
      <c r="A16"/>
      <c r="B16"/>
      <c r="C16"/>
      <c r="D16"/>
      <c r="E16"/>
      <c r="F16"/>
      <c r="G16"/>
      <c r="H16"/>
    </row>
    <row r="17" spans="1:10" s="6" customFormat="1" x14ac:dyDescent="0.25">
      <c r="A17"/>
      <c r="B17"/>
      <c r="C17"/>
      <c r="D17"/>
      <c r="E17"/>
      <c r="F17"/>
      <c r="G17"/>
      <c r="H17"/>
    </row>
    <row r="18" spans="1:10" s="6" customFormat="1" x14ac:dyDescent="0.25">
      <c r="A18"/>
      <c r="B18"/>
      <c r="C18"/>
      <c r="D18"/>
      <c r="E18"/>
      <c r="F18"/>
      <c r="G18"/>
      <c r="H18"/>
    </row>
    <row r="19" spans="1:10" s="6" customFormat="1" x14ac:dyDescent="0.25">
      <c r="A19"/>
      <c r="B19"/>
      <c r="C19"/>
      <c r="D19"/>
      <c r="E19"/>
      <c r="F19"/>
      <c r="G19"/>
      <c r="H19"/>
    </row>
    <row r="23" spans="1:10" ht="15" customHeight="1" x14ac:dyDescent="0.25"/>
    <row r="24" spans="1:10" x14ac:dyDescent="0.25">
      <c r="J24" s="5"/>
    </row>
    <row r="26" spans="1:10" ht="15" customHeight="1" x14ac:dyDescent="0.25"/>
    <row r="27" spans="1:10" s="14" customFormat="1" ht="23.25" customHeight="1" x14ac:dyDescent="0.25">
      <c r="B27" s="11" t="s">
        <v>7</v>
      </c>
    </row>
    <row r="28" spans="1:10" s="6" customFormat="1" ht="222.75" customHeight="1" x14ac:dyDescent="0.25">
      <c r="A28" s="19" t="s">
        <v>27</v>
      </c>
      <c r="B28" s="19"/>
      <c r="C28" s="19"/>
      <c r="D28" s="19"/>
      <c r="E28" s="19"/>
      <c r="F28" s="19"/>
      <c r="G28" s="19"/>
      <c r="H28" s="19"/>
    </row>
    <row r="29" spans="1:10" s="6" customFormat="1" ht="250.5" customHeight="1" x14ac:dyDescent="0.25">
      <c r="A29" s="19" t="s">
        <v>47</v>
      </c>
      <c r="B29" s="19"/>
      <c r="C29" s="19"/>
      <c r="D29" s="19"/>
      <c r="E29" s="19"/>
      <c r="F29" s="19"/>
      <c r="G29" s="19"/>
      <c r="H29" s="19"/>
    </row>
    <row r="30" spans="1:10" s="6" customFormat="1" ht="174.75" customHeight="1" x14ac:dyDescent="0.25">
      <c r="A30" s="19" t="s">
        <v>37</v>
      </c>
      <c r="B30" s="19"/>
      <c r="C30" s="19"/>
      <c r="D30" s="19"/>
      <c r="E30" s="19"/>
      <c r="F30" s="19"/>
      <c r="G30" s="19"/>
      <c r="H30" s="19"/>
    </row>
    <row r="31" spans="1:10" s="6" customFormat="1" ht="270" customHeight="1" x14ac:dyDescent="0.25">
      <c r="A31" s="21"/>
      <c r="B31" s="21"/>
      <c r="C31" s="21"/>
      <c r="D31" s="21"/>
      <c r="E31" s="21"/>
      <c r="F31" s="21"/>
      <c r="G31" s="21"/>
      <c r="H31" s="21"/>
    </row>
    <row r="32" spans="1:10" s="6" customFormat="1" ht="27" customHeight="1" x14ac:dyDescent="0.25">
      <c r="A32" s="9"/>
      <c r="C32" s="11" t="s">
        <v>28</v>
      </c>
      <c r="D32" s="9"/>
      <c r="E32" s="9"/>
      <c r="F32" s="9"/>
      <c r="G32" s="9"/>
      <c r="H32" s="9"/>
    </row>
    <row r="33" spans="1:8" s="6" customFormat="1" ht="198" customHeight="1" x14ac:dyDescent="0.25">
      <c r="A33" s="19" t="s">
        <v>8</v>
      </c>
      <c r="B33" s="19"/>
      <c r="C33" s="19"/>
      <c r="D33" s="19"/>
      <c r="E33" s="19"/>
      <c r="F33" s="19"/>
      <c r="G33" s="19"/>
      <c r="H33" s="19"/>
    </row>
    <row r="34" spans="1:8" s="6" customFormat="1" ht="97.5" customHeight="1" x14ac:dyDescent="0.25">
      <c r="A34" s="19" t="s">
        <v>6</v>
      </c>
      <c r="B34" s="19"/>
      <c r="C34" s="19"/>
      <c r="D34" s="19"/>
      <c r="E34" s="19"/>
      <c r="F34" s="19"/>
      <c r="G34" s="19"/>
      <c r="H34" s="19"/>
    </row>
    <row r="35" spans="1:8" s="6" customFormat="1" ht="124.5" customHeight="1" x14ac:dyDescent="0.25">
      <c r="A35" s="19" t="s">
        <v>33</v>
      </c>
      <c r="B35" s="19"/>
      <c r="C35" s="19"/>
      <c r="D35" s="19"/>
      <c r="E35" s="19"/>
      <c r="F35" s="19"/>
      <c r="G35" s="19"/>
      <c r="H35" s="19"/>
    </row>
    <row r="36" spans="1:8" s="6" customFormat="1" ht="239.25" customHeight="1" x14ac:dyDescent="0.25">
      <c r="A36" s="22" t="s">
        <v>9</v>
      </c>
      <c r="B36" s="19"/>
      <c r="C36" s="19"/>
      <c r="D36" s="19"/>
      <c r="E36" s="19"/>
      <c r="F36" s="19"/>
      <c r="G36" s="19"/>
      <c r="H36" s="19"/>
    </row>
    <row r="37" spans="1:8" s="6" customFormat="1" ht="15" customHeight="1" x14ac:dyDescent="0.25">
      <c r="A37" s="10"/>
      <c r="B37" s="11" t="s">
        <v>29</v>
      </c>
      <c r="C37" s="8"/>
      <c r="D37" s="8"/>
      <c r="E37" s="8"/>
      <c r="F37" s="8"/>
      <c r="G37" s="8"/>
      <c r="H37" s="8"/>
    </row>
    <row r="38" spans="1:8" s="6" customFormat="1" ht="183" customHeight="1" x14ac:dyDescent="0.25">
      <c r="A38" s="17" t="s">
        <v>38</v>
      </c>
      <c r="B38" s="17"/>
      <c r="C38" s="17"/>
      <c r="D38" s="17"/>
      <c r="E38" s="17"/>
      <c r="F38" s="17"/>
      <c r="G38" s="17"/>
      <c r="H38" s="17"/>
    </row>
    <row r="39" spans="1:8" s="6" customFormat="1" ht="70.5" customHeight="1" x14ac:dyDescent="0.25">
      <c r="A39" s="19" t="s">
        <v>30</v>
      </c>
      <c r="B39" s="19"/>
      <c r="C39" s="19"/>
      <c r="D39" s="19"/>
      <c r="E39" s="19"/>
      <c r="F39" s="19"/>
      <c r="G39" s="19"/>
      <c r="H39" s="19"/>
    </row>
    <row r="40" spans="1:8" s="6" customFormat="1" ht="284.25" customHeight="1" x14ac:dyDescent="0.25">
      <c r="A40" s="19"/>
      <c r="B40" s="19"/>
      <c r="C40" s="19"/>
      <c r="D40" s="19"/>
      <c r="E40" s="19"/>
      <c r="F40" s="19"/>
      <c r="G40" s="19"/>
      <c r="H40" s="19"/>
    </row>
    <row r="41" spans="1:8" s="6" customFormat="1" ht="21.75" customHeight="1" x14ac:dyDescent="0.25">
      <c r="A41" s="5"/>
      <c r="B41" s="11" t="s">
        <v>31</v>
      </c>
      <c r="C41" s="5"/>
      <c r="D41" s="5"/>
      <c r="E41" s="5"/>
      <c r="F41" s="5"/>
      <c r="G41" s="5"/>
      <c r="H41" s="5"/>
    </row>
    <row r="42" spans="1:8" s="6" customFormat="1" ht="159.75" customHeight="1" x14ac:dyDescent="0.25">
      <c r="A42" s="19" t="s">
        <v>34</v>
      </c>
      <c r="B42" s="19"/>
      <c r="C42" s="19"/>
      <c r="D42" s="19"/>
      <c r="E42" s="19"/>
      <c r="F42" s="19"/>
      <c r="G42" s="19"/>
      <c r="H42" s="19"/>
    </row>
    <row r="43" spans="1:8" s="6" customFormat="1" ht="268.5" customHeight="1" x14ac:dyDescent="0.25">
      <c r="A43" s="21"/>
      <c r="B43" s="21"/>
      <c r="C43" s="21"/>
      <c r="D43" s="21"/>
      <c r="E43" s="21"/>
      <c r="F43" s="21"/>
      <c r="G43" s="21"/>
      <c r="H43" s="21"/>
    </row>
    <row r="44" spans="1:8" s="6" customFormat="1" ht="24" customHeight="1" x14ac:dyDescent="0.25">
      <c r="A44" s="9"/>
      <c r="B44" s="11" t="s">
        <v>32</v>
      </c>
      <c r="D44" s="9"/>
      <c r="E44" s="9"/>
      <c r="F44" s="9"/>
      <c r="G44" s="9"/>
      <c r="H44" s="9"/>
    </row>
    <row r="45" spans="1:8" s="6" customFormat="1" ht="124.5" customHeight="1" x14ac:dyDescent="0.25">
      <c r="A45" s="19" t="s">
        <v>39</v>
      </c>
      <c r="B45" s="19"/>
      <c r="C45" s="19"/>
      <c r="D45" s="19"/>
      <c r="E45" s="19"/>
      <c r="F45" s="19"/>
      <c r="G45" s="19"/>
      <c r="H45" s="19"/>
    </row>
    <row r="46" spans="1:8" s="6" customFormat="1" ht="115.5" customHeight="1" x14ac:dyDescent="0.25">
      <c r="A46" s="20" t="s">
        <v>40</v>
      </c>
      <c r="B46" s="19"/>
      <c r="C46" s="19"/>
      <c r="D46" s="19"/>
      <c r="E46" s="19"/>
      <c r="F46" s="19"/>
      <c r="G46" s="19"/>
      <c r="H46" s="19"/>
    </row>
    <row r="47" spans="1:8" s="6" customFormat="1" ht="285.75" customHeight="1" x14ac:dyDescent="0.25">
      <c r="A47" s="19" t="s">
        <v>25</v>
      </c>
      <c r="B47" s="19"/>
      <c r="C47" s="19"/>
      <c r="D47" s="19"/>
      <c r="E47" s="19"/>
      <c r="F47" s="19"/>
      <c r="G47" s="19"/>
      <c r="H47" s="19"/>
    </row>
    <row r="49" spans="1:2" x14ac:dyDescent="0.25">
      <c r="A49" t="s">
        <v>2</v>
      </c>
    </row>
    <row r="50" spans="1:2" x14ac:dyDescent="0.25">
      <c r="A50" t="s">
        <v>1</v>
      </c>
    </row>
    <row r="51" spans="1:2" x14ac:dyDescent="0.25">
      <c r="A51" t="s">
        <v>44</v>
      </c>
      <c r="B51" s="6" t="s">
        <v>45</v>
      </c>
    </row>
    <row r="52" spans="1:2" x14ac:dyDescent="0.25">
      <c r="B52" s="6" t="s">
        <v>46</v>
      </c>
    </row>
  </sheetData>
  <mergeCells count="24">
    <mergeCell ref="A40:H40"/>
    <mergeCell ref="A42:H42"/>
    <mergeCell ref="A47:H47"/>
    <mergeCell ref="A33:H33"/>
    <mergeCell ref="A7:H7"/>
    <mergeCell ref="A38:H38"/>
    <mergeCell ref="A35:H35"/>
    <mergeCell ref="A36:H36"/>
    <mergeCell ref="A1:H1"/>
    <mergeCell ref="A2:H2"/>
    <mergeCell ref="A34:H34"/>
    <mergeCell ref="A29:H29"/>
    <mergeCell ref="A46:H46"/>
    <mergeCell ref="A3:H3"/>
    <mergeCell ref="A8:H8"/>
    <mergeCell ref="A28:H28"/>
    <mergeCell ref="A6:H6"/>
    <mergeCell ref="A5:H5"/>
    <mergeCell ref="A45:H45"/>
    <mergeCell ref="A43:H43"/>
    <mergeCell ref="A31:H31"/>
    <mergeCell ref="A30:H30"/>
    <mergeCell ref="A39:H39"/>
    <mergeCell ref="A4:H4"/>
  </mergeCells>
  <pageMargins left="0.62992125984251968" right="0.23622047244094488" top="0.55118110236220474" bottom="0.55118110236220474"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workbookViewId="0">
      <selection activeCell="T16" sqref="T16"/>
    </sheetView>
  </sheetViews>
  <sheetFormatPr baseColWidth="10" defaultRowHeight="15" x14ac:dyDescent="0.25"/>
  <cols>
    <col min="7" max="7" width="5" style="3" customWidth="1"/>
    <col min="19" max="19" width="11.42578125" customWidth="1"/>
  </cols>
  <sheetData>
    <row r="1" spans="1:18" s="6" customFormat="1" ht="15.75" thickBot="1" x14ac:dyDescent="0.3">
      <c r="A1" s="3" t="s">
        <v>49</v>
      </c>
      <c r="B1" s="3" t="s">
        <v>48</v>
      </c>
      <c r="G1" s="3"/>
      <c r="H1" s="3" t="s">
        <v>51</v>
      </c>
      <c r="I1" s="3"/>
      <c r="J1" s="24" t="s">
        <v>53</v>
      </c>
      <c r="K1" s="12"/>
    </row>
    <row r="2" spans="1:18" s="13" customFormat="1" x14ac:dyDescent="0.25">
      <c r="A2" s="13" t="s">
        <v>10</v>
      </c>
      <c r="B2" s="13">
        <v>10</v>
      </c>
      <c r="C2" s="13">
        <v>20</v>
      </c>
      <c r="D2" s="13">
        <v>30</v>
      </c>
      <c r="E2" s="13">
        <v>50</v>
      </c>
      <c r="F2" s="13">
        <v>100</v>
      </c>
      <c r="G2" s="2"/>
      <c r="H2" s="2" t="s">
        <v>55</v>
      </c>
    </row>
    <row r="3" spans="1:18" x14ac:dyDescent="0.25">
      <c r="A3" s="13" t="s">
        <v>12</v>
      </c>
      <c r="B3" s="1">
        <f>1/B2</f>
        <v>0.1</v>
      </c>
      <c r="C3" s="1">
        <f t="shared" ref="C3:F3" si="0">1/C2</f>
        <v>0.05</v>
      </c>
      <c r="D3" s="1">
        <f t="shared" si="0"/>
        <v>3.3333333333333333E-2</v>
      </c>
      <c r="E3" s="1">
        <f t="shared" si="0"/>
        <v>0.02</v>
      </c>
      <c r="F3" s="1">
        <f t="shared" si="0"/>
        <v>0.01</v>
      </c>
      <c r="H3" s="15" t="s">
        <v>10</v>
      </c>
      <c r="I3" s="23">
        <v>10</v>
      </c>
      <c r="J3" s="23"/>
      <c r="K3" s="23">
        <v>20</v>
      </c>
      <c r="L3" s="23"/>
      <c r="M3" s="23">
        <v>30</v>
      </c>
      <c r="N3" s="23"/>
      <c r="O3" s="23">
        <v>50</v>
      </c>
      <c r="P3" s="23"/>
      <c r="Q3" s="23">
        <v>100</v>
      </c>
      <c r="R3" s="23"/>
    </row>
    <row r="4" spans="1:18" x14ac:dyDescent="0.25">
      <c r="A4" s="13" t="s">
        <v>11</v>
      </c>
      <c r="B4" s="13" t="s">
        <v>0</v>
      </c>
      <c r="C4" s="13" t="s">
        <v>0</v>
      </c>
      <c r="D4" s="13" t="s">
        <v>0</v>
      </c>
      <c r="E4" s="13" t="s">
        <v>0</v>
      </c>
      <c r="F4" s="13" t="s">
        <v>0</v>
      </c>
      <c r="H4" s="15" t="s">
        <v>50</v>
      </c>
      <c r="I4" s="25">
        <f>6.963*(1-EXP(-19/I3))</f>
        <v>5.9215537043527915</v>
      </c>
      <c r="J4" s="25"/>
      <c r="K4" s="25">
        <f>6.963*(1-EXP(-19/K3))</f>
        <v>4.2701222536863082</v>
      </c>
      <c r="L4" s="25"/>
      <c r="M4" s="25">
        <f>6.963*(1-EXP(-19/M3))</f>
        <v>3.2669041657366966</v>
      </c>
      <c r="N4" s="25"/>
      <c r="O4" s="25">
        <f>6.963*(1-EXP(-19/O3))</f>
        <v>2.2012730076543665</v>
      </c>
      <c r="P4" s="25"/>
      <c r="Q4" s="25">
        <f>6.963*(1-EXP(-19/Q3))</f>
        <v>1.2048835503523685</v>
      </c>
      <c r="R4" s="25"/>
    </row>
    <row r="5" spans="1:18" x14ac:dyDescent="0.25">
      <c r="A5" s="1">
        <v>0.01</v>
      </c>
      <c r="B5" s="1">
        <f>0.12/$A5*(1-EXP(-4.7124*$A5*(1+11*POWER(B$3,1.333))))</f>
        <v>0.82472386596123171</v>
      </c>
      <c r="C5" s="1">
        <f t="shared" ref="C5:F14" si="1">0.12/$A5*(1-EXP(-4.7124*$A5*(1+11*POWER(C$3,1.333))))</f>
        <v>0.66126473133164998</v>
      </c>
      <c r="D5" s="1">
        <f t="shared" si="1"/>
        <v>0.6159243158515757</v>
      </c>
      <c r="E5" s="1">
        <f t="shared" si="1"/>
        <v>0.58458237411562886</v>
      </c>
      <c r="F5" s="1">
        <f t="shared" si="1"/>
        <v>0.56516780407360878</v>
      </c>
      <c r="H5" s="15" t="s">
        <v>11</v>
      </c>
      <c r="I5" s="15" t="s">
        <v>3</v>
      </c>
      <c r="J5" s="15" t="s">
        <v>0</v>
      </c>
      <c r="K5" s="15" t="s">
        <v>3</v>
      </c>
      <c r="L5" s="15" t="s">
        <v>0</v>
      </c>
      <c r="M5" s="15" t="s">
        <v>3</v>
      </c>
      <c r="N5" s="15" t="s">
        <v>0</v>
      </c>
      <c r="O5" s="15" t="s">
        <v>3</v>
      </c>
      <c r="P5" s="15" t="s">
        <v>0</v>
      </c>
      <c r="Q5" s="15" t="s">
        <v>3</v>
      </c>
      <c r="R5" s="15" t="s">
        <v>0</v>
      </c>
    </row>
    <row r="6" spans="1:18" x14ac:dyDescent="0.25">
      <c r="A6" s="1">
        <v>0.02</v>
      </c>
      <c r="B6" s="1">
        <f t="shared" ref="B6:B14" si="2">0.12/$A6*(1-EXP(-4.7124*$A6*(1+11*POWER(B$3,1.333))))</f>
        <v>0.79638347199931347</v>
      </c>
      <c r="C6" s="1">
        <f t="shared" si="1"/>
        <v>0.64304510446068686</v>
      </c>
      <c r="D6" s="1">
        <f t="shared" si="1"/>
        <v>0.60011753406585777</v>
      </c>
      <c r="E6" s="1">
        <f t="shared" si="1"/>
        <v>0.57034335111035128</v>
      </c>
      <c r="F6" s="1">
        <f t="shared" si="1"/>
        <v>0.55185886045855104</v>
      </c>
      <c r="H6" s="1">
        <v>0.01</v>
      </c>
      <c r="I6" s="1">
        <f>2*(0.806-1.15*$H6)/(1+EXP(-19.5/I$3))</f>
        <v>1.3910847138401954</v>
      </c>
      <c r="J6" s="1">
        <f>I6/(1+I$4*$H6)*0.9</f>
        <v>1.1819844013529861</v>
      </c>
      <c r="K6" s="1">
        <f>2*(0.806-1.15*$H6)/(1+EXP(-19.5/K$3))</f>
        <v>1.1537967052233782</v>
      </c>
      <c r="L6" s="1">
        <f>K6/(1+K$4*$H6)*0.9</f>
        <v>0.99589126036948594</v>
      </c>
      <c r="M6" s="1">
        <f>2*(0.806-1.15*$H6)/(1+EXP(-19.5/M$3))</f>
        <v>1.0439896251881897</v>
      </c>
      <c r="N6" s="1">
        <f>M6/(1+M$4*$H6)*0.9</f>
        <v>0.90986620569295718</v>
      </c>
      <c r="O6" s="1">
        <f>2*(0.806-1.15*$H6)/(1+EXP(-19.5/O$3))</f>
        <v>0.94749320918259605</v>
      </c>
      <c r="P6" s="1">
        <f>O6/(1+O$4*$H6)*0.9</f>
        <v>0.83437697317182169</v>
      </c>
      <c r="Q6" s="1">
        <f>2*(0.806-1.15*$H6)/(1+EXP(-19.5/Q$3))</f>
        <v>0.87171921653860052</v>
      </c>
      <c r="R6" s="1">
        <f>Q6/(1+Q$4*$H6)*0.9</f>
        <v>0.77520695381701155</v>
      </c>
    </row>
    <row r="7" spans="1:18" x14ac:dyDescent="0.25">
      <c r="A7" s="1">
        <v>0.03</v>
      </c>
      <c r="B7" s="1">
        <f t="shared" si="2"/>
        <v>0.76934157799690306</v>
      </c>
      <c r="C7" s="1">
        <f t="shared" si="1"/>
        <v>0.62549481073793389</v>
      </c>
      <c r="D7" s="1">
        <f t="shared" si="1"/>
        <v>0.58485162901664989</v>
      </c>
      <c r="E7" s="1">
        <f t="shared" si="1"/>
        <v>0.55656676598693533</v>
      </c>
      <c r="F7" s="1">
        <f t="shared" si="1"/>
        <v>0.53896779386779681</v>
      </c>
      <c r="H7" s="1">
        <v>0.02</v>
      </c>
      <c r="I7" s="1">
        <f t="shared" ref="I7:I15" si="3">2*(0.806-1.15*$H7)/(1+EXP(-19.5/I$3))</f>
        <v>1.3709494410785059</v>
      </c>
      <c r="J7" s="1">
        <f t="shared" ref="J7:J15" si="4">I7/(1+I$4*$H7)*0.9</f>
        <v>1.1032011945642841</v>
      </c>
      <c r="K7" s="1">
        <f t="shared" ref="K7:K15" si="5">2*(0.806-1.15*$H7)/(1+EXP(-19.5/K$3))</f>
        <v>1.1370960606543801</v>
      </c>
      <c r="L7" s="1">
        <f t="shared" ref="L7:L15" si="6">K7/(1+K$4*$H7)*0.9</f>
        <v>0.94286359795276531</v>
      </c>
      <c r="M7" s="1">
        <f t="shared" ref="M7:M15" si="7">2*(0.806-1.15*$H7)/(1+EXP(-19.5/M$3))</f>
        <v>1.0288783845466991</v>
      </c>
      <c r="N7" s="1">
        <f t="shared" ref="N7:N15" si="8">M7/(1+M$4*$H7)*0.9</f>
        <v>0.86919876478166125</v>
      </c>
      <c r="O7" s="1">
        <f t="shared" ref="O7:O15" si="9">2*(0.806-1.15*$H7)/(1+EXP(-19.5/O$3))</f>
        <v>0.93377870709876987</v>
      </c>
      <c r="P7" s="1">
        <f t="shared" ref="P7:P15" si="10">O7/(1+O$4*$H7)*0.9</f>
        <v>0.80496201334559736</v>
      </c>
      <c r="Q7" s="1">
        <f t="shared" ref="Q7:Q15" si="11">2*(0.806-1.15*$H7)/(1+EXP(-19.5/Q$3))</f>
        <v>0.8591015060411884</v>
      </c>
      <c r="R7" s="1">
        <f t="shared" ref="R7:R15" si="12">Q7/(1+Q$4*$H7)*0.9</f>
        <v>0.75499766997492657</v>
      </c>
    </row>
    <row r="8" spans="1:18" s="6" customFormat="1" x14ac:dyDescent="0.25">
      <c r="A8" s="1">
        <v>0.04</v>
      </c>
      <c r="B8" s="1">
        <f t="shared" si="2"/>
        <v>0.74353125245984009</v>
      </c>
      <c r="C8" s="1">
        <f t="shared" si="1"/>
        <v>0.60858618726311531</v>
      </c>
      <c r="D8" s="1">
        <f t="shared" si="1"/>
        <v>0.57010577950808394</v>
      </c>
      <c r="E8" s="1">
        <f t="shared" si="1"/>
        <v>0.54323572293070232</v>
      </c>
      <c r="F8" s="1">
        <f t="shared" si="1"/>
        <v>0.52647984363633349</v>
      </c>
      <c r="G8" s="3"/>
      <c r="H8" s="1">
        <v>0.03</v>
      </c>
      <c r="I8" s="1">
        <f t="shared" si="3"/>
        <v>1.3508141683168164</v>
      </c>
      <c r="J8" s="1">
        <f t="shared" si="4"/>
        <v>1.0323408907176213</v>
      </c>
      <c r="K8" s="1">
        <f t="shared" si="5"/>
        <v>1.1203954160853824</v>
      </c>
      <c r="L8" s="1">
        <f t="shared" si="6"/>
        <v>0.89385036449054345</v>
      </c>
      <c r="M8" s="1">
        <f t="shared" si="7"/>
        <v>1.0137671439052087</v>
      </c>
      <c r="N8" s="1">
        <f t="shared" si="8"/>
        <v>0.83095128325134571</v>
      </c>
      <c r="O8" s="1">
        <f t="shared" si="9"/>
        <v>0.92006420501494379</v>
      </c>
      <c r="P8" s="1">
        <f t="shared" si="10"/>
        <v>0.77676183846197933</v>
      </c>
      <c r="Q8" s="1">
        <f t="shared" si="11"/>
        <v>0.8464837955437764</v>
      </c>
      <c r="R8" s="1">
        <f t="shared" si="12"/>
        <v>0.73525839367545687</v>
      </c>
    </row>
    <row r="9" spans="1:18" x14ac:dyDescent="0.25">
      <c r="A9" s="1">
        <v>0.05</v>
      </c>
      <c r="B9" s="1">
        <f t="shared" si="2"/>
        <v>0.71888924389400677</v>
      </c>
      <c r="C9" s="1">
        <f t="shared" si="1"/>
        <v>0.59229279063597573</v>
      </c>
      <c r="D9" s="1">
        <f t="shared" si="1"/>
        <v>0.55586001929634599</v>
      </c>
      <c r="E9" s="1">
        <f t="shared" si="1"/>
        <v>0.53033398459333769</v>
      </c>
      <c r="F9" s="1">
        <f t="shared" si="1"/>
        <v>0.51438080524932428</v>
      </c>
      <c r="H9" s="1">
        <v>0.04</v>
      </c>
      <c r="I9" s="1">
        <f t="shared" si="3"/>
        <v>1.330678895555127</v>
      </c>
      <c r="J9" s="1">
        <f t="shared" si="4"/>
        <v>0.96826554824040745</v>
      </c>
      <c r="K9" s="1">
        <f t="shared" si="5"/>
        <v>1.1036947715163843</v>
      </c>
      <c r="L9" s="1">
        <f t="shared" si="6"/>
        <v>0.84841232106542142</v>
      </c>
      <c r="M9" s="1">
        <f t="shared" si="7"/>
        <v>0.99865590326371811</v>
      </c>
      <c r="N9" s="1">
        <f t="shared" si="8"/>
        <v>0.79491399877705882</v>
      </c>
      <c r="O9" s="1">
        <f t="shared" si="9"/>
        <v>0.9063497029311175</v>
      </c>
      <c r="P9" s="1">
        <f t="shared" si="10"/>
        <v>0.74970271833276503</v>
      </c>
      <c r="Q9" s="1">
        <f t="shared" si="11"/>
        <v>0.83386608504636417</v>
      </c>
      <c r="R9" s="1">
        <f t="shared" si="12"/>
        <v>0.71597291693711451</v>
      </c>
    </row>
    <row r="10" spans="1:18" x14ac:dyDescent="0.25">
      <c r="A10" s="1">
        <v>0.06</v>
      </c>
      <c r="B10" s="1">
        <f t="shared" si="2"/>
        <v>0.69535577004255744</v>
      </c>
      <c r="C10" s="1">
        <f t="shared" si="1"/>
        <v>0.57658934095542347</v>
      </c>
      <c r="D10" s="1">
        <f t="shared" si="1"/>
        <v>0.5420952005212214</v>
      </c>
      <c r="E10" s="1">
        <f t="shared" si="1"/>
        <v>0.51784594536179074</v>
      </c>
      <c r="F10" s="1">
        <f t="shared" si="1"/>
        <v>0.5026570085144566</v>
      </c>
      <c r="H10" s="1">
        <v>0.05</v>
      </c>
      <c r="I10" s="1">
        <f t="shared" si="3"/>
        <v>1.3105436227934377</v>
      </c>
      <c r="J10" s="1">
        <f t="shared" si="4"/>
        <v>0.91004518785155375</v>
      </c>
      <c r="K10" s="1">
        <f t="shared" si="5"/>
        <v>1.0869941269473864</v>
      </c>
      <c r="L10" s="1">
        <f t="shared" si="6"/>
        <v>0.80617205305099593</v>
      </c>
      <c r="M10" s="1">
        <f t="shared" si="7"/>
        <v>0.98354466262222773</v>
      </c>
      <c r="N10" s="1">
        <f t="shared" si="8"/>
        <v>0.76090071120295699</v>
      </c>
      <c r="O10" s="1">
        <f t="shared" si="9"/>
        <v>0.89263520084729153</v>
      </c>
      <c r="P10" s="1">
        <f t="shared" si="10"/>
        <v>0.72371677109288524</v>
      </c>
      <c r="Q10" s="1">
        <f t="shared" si="11"/>
        <v>0.82124837454895216</v>
      </c>
      <c r="R10" s="1">
        <f t="shared" si="12"/>
        <v>0.69712576854191188</v>
      </c>
    </row>
    <row r="11" spans="1:18" x14ac:dyDescent="0.25">
      <c r="A11" s="1">
        <v>7.0000000000000007E-2</v>
      </c>
      <c r="B11" s="1">
        <f t="shared" si="2"/>
        <v>0.67287431953894317</v>
      </c>
      <c r="C11" s="1">
        <f t="shared" si="1"/>
        <v>0.56145166846377137</v>
      </c>
      <c r="D11" s="1">
        <f t="shared" si="1"/>
        <v>0.5287929587464536</v>
      </c>
      <c r="E11" s="1">
        <f t="shared" si="1"/>
        <v>0.50575660574335712</v>
      </c>
      <c r="F11" s="1">
        <f t="shared" si="1"/>
        <v>0.49129529661545507</v>
      </c>
      <c r="H11" s="1">
        <v>0.06</v>
      </c>
      <c r="I11" s="1">
        <f t="shared" si="3"/>
        <v>1.2904083500317483</v>
      </c>
      <c r="J11" s="1">
        <f t="shared" si="4"/>
        <v>0.85691236106895829</v>
      </c>
      <c r="K11" s="1">
        <f t="shared" si="5"/>
        <v>1.0702934823783885</v>
      </c>
      <c r="L11" s="1">
        <f t="shared" si="6"/>
        <v>0.76680346240053543</v>
      </c>
      <c r="M11" s="1">
        <f t="shared" si="7"/>
        <v>0.96843342198073734</v>
      </c>
      <c r="N11" s="1">
        <f t="shared" si="8"/>
        <v>0.72874556454768524</v>
      </c>
      <c r="O11" s="1">
        <f t="shared" si="9"/>
        <v>0.87892069876346546</v>
      </c>
      <c r="P11" s="1">
        <f t="shared" si="10"/>
        <v>0.69874139460997642</v>
      </c>
      <c r="Q11" s="1">
        <f t="shared" si="11"/>
        <v>0.80863066405154005</v>
      </c>
      <c r="R11" s="1">
        <f t="shared" si="12"/>
        <v>0.67870217264209376</v>
      </c>
    </row>
    <row r="12" spans="1:18" x14ac:dyDescent="0.25">
      <c r="A12" s="1">
        <v>0.08</v>
      </c>
      <c r="B12" s="1">
        <f t="shared" si="2"/>
        <v>0.65139146522909053</v>
      </c>
      <c r="C12" s="1">
        <f t="shared" si="1"/>
        <v>0.54685666270853939</v>
      </c>
      <c r="D12" s="1">
        <f t="shared" si="1"/>
        <v>0.51593567953666397</v>
      </c>
      <c r="E12" s="1">
        <f t="shared" si="1"/>
        <v>0.49405154781936189</v>
      </c>
      <c r="F12" s="1">
        <f t="shared" si="1"/>
        <v>0.48028300601044366</v>
      </c>
      <c r="H12" s="1">
        <v>7.0000000000000007E-2</v>
      </c>
      <c r="I12" s="1">
        <f t="shared" si="3"/>
        <v>1.2702730772700588</v>
      </c>
      <c r="J12" s="1">
        <f t="shared" si="4"/>
        <v>0.80822813010010464</v>
      </c>
      <c r="K12" s="1">
        <f t="shared" si="5"/>
        <v>1.0535928378093906</v>
      </c>
      <c r="L12" s="1">
        <f t="shared" si="6"/>
        <v>0.7300233325624812</v>
      </c>
      <c r="M12" s="1">
        <f t="shared" si="7"/>
        <v>0.95332218133924673</v>
      </c>
      <c r="N12" s="1">
        <f t="shared" si="8"/>
        <v>0.69830034238273553</v>
      </c>
      <c r="O12" s="1">
        <f t="shared" si="9"/>
        <v>0.86520619667963916</v>
      </c>
      <c r="P12" s="1">
        <f t="shared" si="10"/>
        <v>0.6747187629646354</v>
      </c>
      <c r="Q12" s="1">
        <f t="shared" si="11"/>
        <v>0.79601295355412793</v>
      </c>
      <c r="R12" s="1">
        <f t="shared" si="12"/>
        <v>0.66068801012655809</v>
      </c>
    </row>
    <row r="13" spans="1:18" x14ac:dyDescent="0.25">
      <c r="A13" s="1">
        <v>0.09</v>
      </c>
      <c r="B13" s="1">
        <f t="shared" si="2"/>
        <v>0.63085668846170706</v>
      </c>
      <c r="C13" s="1">
        <f t="shared" si="1"/>
        <v>0.53278222410052312</v>
      </c>
      <c r="D13" s="1">
        <f t="shared" si="1"/>
        <v>0.50350646650187358</v>
      </c>
      <c r="E13" s="1">
        <f t="shared" si="1"/>
        <v>0.48271691172192899</v>
      </c>
      <c r="F13" s="1">
        <f t="shared" si="1"/>
        <v>0.46960794714036602</v>
      </c>
      <c r="H13" s="1">
        <v>0.08</v>
      </c>
      <c r="I13" s="1">
        <f t="shared" si="3"/>
        <v>1.2501378045083695</v>
      </c>
      <c r="J13" s="1">
        <f t="shared" si="4"/>
        <v>0.76345624947997692</v>
      </c>
      <c r="K13" s="1">
        <f t="shared" si="5"/>
        <v>1.0368921932403927</v>
      </c>
      <c r="L13" s="1">
        <f t="shared" si="6"/>
        <v>0.69558450424476059</v>
      </c>
      <c r="M13" s="1">
        <f t="shared" si="7"/>
        <v>0.93821094069775635</v>
      </c>
      <c r="N13" s="1">
        <f t="shared" si="8"/>
        <v>0.66943218350922162</v>
      </c>
      <c r="O13" s="1">
        <f t="shared" si="9"/>
        <v>0.8514916945958132</v>
      </c>
      <c r="P13" s="1">
        <f t="shared" si="10"/>
        <v>0.65159537947600521</v>
      </c>
      <c r="Q13" s="1">
        <f t="shared" si="11"/>
        <v>0.78339524305671593</v>
      </c>
      <c r="R13" s="1">
        <f t="shared" si="12"/>
        <v>0.64306978253466862</v>
      </c>
    </row>
    <row r="14" spans="1:18" x14ac:dyDescent="0.25">
      <c r="A14" s="1">
        <v>0.1</v>
      </c>
      <c r="B14" s="1">
        <f t="shared" si="2"/>
        <v>0.61122221368848662</v>
      </c>
      <c r="C14" s="1">
        <f t="shared" si="1"/>
        <v>0.51920721775277756</v>
      </c>
      <c r="D14" s="1">
        <f t="shared" si="1"/>
        <v>0.49148911074381796</v>
      </c>
      <c r="E14" s="1">
        <f t="shared" si="1"/>
        <v>0.47173937309028635</v>
      </c>
      <c r="F14" s="1">
        <f t="shared" si="1"/>
        <v>0.4592583859141276</v>
      </c>
      <c r="H14" s="1">
        <v>0.09</v>
      </c>
      <c r="I14" s="1">
        <f t="shared" si="3"/>
        <v>1.2300025317466798</v>
      </c>
      <c r="J14" s="1">
        <f t="shared" si="4"/>
        <v>0.722143331694031</v>
      </c>
      <c r="K14" s="1">
        <f t="shared" si="5"/>
        <v>1.0201915486713946</v>
      </c>
      <c r="L14" s="1">
        <f t="shared" si="6"/>
        <v>0.6632703142039813</v>
      </c>
      <c r="M14" s="1">
        <f t="shared" si="7"/>
        <v>0.92309970005626585</v>
      </c>
      <c r="N14" s="1">
        <f t="shared" si="8"/>
        <v>0.64202164365667813</v>
      </c>
      <c r="O14" s="1">
        <f t="shared" si="9"/>
        <v>0.8377771925119869</v>
      </c>
      <c r="P14" s="1">
        <f t="shared" si="10"/>
        <v>0.62932167900040892</v>
      </c>
      <c r="Q14" s="1">
        <f t="shared" si="11"/>
        <v>0.7707775325593037</v>
      </c>
      <c r="R14" s="1">
        <f t="shared" si="12"/>
        <v>0.62583457832362699</v>
      </c>
    </row>
    <row r="15" spans="1:18" x14ac:dyDescent="0.25">
      <c r="A15" s="13"/>
      <c r="B15" s="13"/>
      <c r="C15" s="6"/>
      <c r="D15" s="6"/>
      <c r="E15" s="13"/>
      <c r="F15" s="13"/>
      <c r="H15" s="1">
        <v>0.1</v>
      </c>
      <c r="I15" s="1">
        <f t="shared" si="3"/>
        <v>1.2098672589849906</v>
      </c>
      <c r="J15" s="1">
        <f t="shared" si="4"/>
        <v>0.68390343888913463</v>
      </c>
      <c r="K15" s="1">
        <f t="shared" si="5"/>
        <v>1.0034909041023969</v>
      </c>
      <c r="L15" s="1">
        <f t="shared" si="6"/>
        <v>0.63289003250049558</v>
      </c>
      <c r="M15" s="1">
        <f t="shared" si="7"/>
        <v>0.90798845941477535</v>
      </c>
      <c r="N15" s="1">
        <f t="shared" si="8"/>
        <v>0.61596104355964509</v>
      </c>
      <c r="O15" s="1">
        <f t="shared" si="9"/>
        <v>0.82406269042816094</v>
      </c>
      <c r="P15" s="1">
        <f t="shared" si="10"/>
        <v>0.60785167328038048</v>
      </c>
      <c r="Q15" s="1">
        <f t="shared" si="11"/>
        <v>0.7581598220618917</v>
      </c>
      <c r="R15" s="1">
        <f t="shared" si="12"/>
        <v>0.6089700413122493</v>
      </c>
    </row>
    <row r="16" spans="1:18" x14ac:dyDescent="0.25">
      <c r="A16" s="13"/>
      <c r="B16" s="13"/>
      <c r="C16" s="6"/>
      <c r="D16" s="6"/>
      <c r="E16" s="13"/>
      <c r="F16" s="13"/>
    </row>
    <row r="17" spans="1:19" x14ac:dyDescent="0.25">
      <c r="A17" s="13"/>
      <c r="B17" s="13"/>
      <c r="C17" s="6"/>
      <c r="D17" s="6"/>
      <c r="E17" s="13"/>
      <c r="F17" s="13"/>
    </row>
    <row r="18" spans="1:19" x14ac:dyDescent="0.25">
      <c r="A18" s="13"/>
      <c r="B18" s="13"/>
      <c r="C18" s="6"/>
      <c r="D18" s="6"/>
      <c r="E18" s="13"/>
      <c r="F18" s="13"/>
    </row>
    <row r="19" spans="1:19" x14ac:dyDescent="0.25">
      <c r="A19" s="13"/>
      <c r="B19" s="13"/>
      <c r="C19" s="6"/>
      <c r="D19" s="6"/>
      <c r="E19" s="13"/>
      <c r="F19" s="13"/>
    </row>
    <row r="20" spans="1:19" x14ac:dyDescent="0.25">
      <c r="A20" s="13"/>
      <c r="B20" s="13"/>
      <c r="C20" s="6"/>
      <c r="D20" s="6"/>
      <c r="E20" s="13"/>
      <c r="F20" s="13"/>
    </row>
    <row r="21" spans="1:19" x14ac:dyDescent="0.25">
      <c r="A21" s="13"/>
      <c r="B21" s="13"/>
      <c r="C21" s="6"/>
      <c r="D21" s="6"/>
      <c r="E21" s="13"/>
      <c r="F21" s="13"/>
    </row>
    <row r="22" spans="1:19" x14ac:dyDescent="0.25">
      <c r="A22" s="13"/>
      <c r="B22" s="13"/>
      <c r="C22" s="6"/>
      <c r="D22" s="6"/>
      <c r="E22" s="13"/>
      <c r="F22" s="13"/>
    </row>
    <row r="23" spans="1:19" x14ac:dyDescent="0.25">
      <c r="A23" s="13"/>
      <c r="B23" s="13"/>
      <c r="C23" s="6"/>
      <c r="D23" s="6"/>
      <c r="E23" s="13"/>
      <c r="F23" s="13"/>
    </row>
    <row r="24" spans="1:19" x14ac:dyDescent="0.25">
      <c r="A24" s="13"/>
      <c r="B24" s="13"/>
      <c r="C24" s="6"/>
      <c r="D24" s="6"/>
      <c r="E24" s="13"/>
      <c r="F24" s="13"/>
    </row>
    <row r="25" spans="1:19" x14ac:dyDescent="0.25">
      <c r="A25" s="13"/>
      <c r="B25" s="13"/>
      <c r="C25" s="6"/>
      <c r="D25" s="6"/>
      <c r="E25" s="13"/>
      <c r="F25" s="13"/>
    </row>
    <row r="32" spans="1:19" x14ac:dyDescent="0.25">
      <c r="A32" t="s">
        <v>17</v>
      </c>
      <c r="H32" t="s">
        <v>52</v>
      </c>
      <c r="N32" s="3" t="s">
        <v>49</v>
      </c>
      <c r="O32" s="3" t="s">
        <v>64</v>
      </c>
      <c r="P32" s="6"/>
      <c r="Q32" s="6"/>
      <c r="R32" s="6"/>
      <c r="S32" s="6"/>
    </row>
    <row r="33" spans="1:20" x14ac:dyDescent="0.25">
      <c r="A33" t="s">
        <v>13</v>
      </c>
      <c r="H33" t="s">
        <v>56</v>
      </c>
      <c r="N33" s="15" t="s">
        <v>10</v>
      </c>
      <c r="O33" s="15">
        <v>10</v>
      </c>
      <c r="P33" s="15">
        <v>20</v>
      </c>
      <c r="Q33" s="15">
        <v>30</v>
      </c>
      <c r="R33" s="15">
        <v>50</v>
      </c>
      <c r="S33" s="15">
        <v>100</v>
      </c>
    </row>
    <row r="34" spans="1:20" x14ac:dyDescent="0.25">
      <c r="A34" t="s">
        <v>14</v>
      </c>
      <c r="H34" t="s">
        <v>57</v>
      </c>
      <c r="N34" s="15" t="s">
        <v>12</v>
      </c>
      <c r="O34" s="1">
        <f>1/O33</f>
        <v>0.1</v>
      </c>
      <c r="P34" s="1">
        <f t="shared" ref="P34:S34" si="13">1/P33</f>
        <v>0.05</v>
      </c>
      <c r="Q34" s="1">
        <f t="shared" si="13"/>
        <v>3.3333333333333333E-2</v>
      </c>
      <c r="R34" s="1">
        <f t="shared" si="13"/>
        <v>0.02</v>
      </c>
      <c r="S34" s="1">
        <f t="shared" si="13"/>
        <v>0.01</v>
      </c>
    </row>
    <row r="35" spans="1:20" x14ac:dyDescent="0.25">
      <c r="A35" t="s">
        <v>15</v>
      </c>
      <c r="H35" t="s">
        <v>58</v>
      </c>
      <c r="N35" s="15" t="s">
        <v>11</v>
      </c>
      <c r="O35" s="15" t="s">
        <v>0</v>
      </c>
      <c r="P35" s="15" t="s">
        <v>0</v>
      </c>
      <c r="Q35" s="15" t="s">
        <v>0</v>
      </c>
      <c r="R35" s="15" t="s">
        <v>0</v>
      </c>
      <c r="S35" s="15" t="s">
        <v>0</v>
      </c>
    </row>
    <row r="36" spans="1:20" x14ac:dyDescent="0.25">
      <c r="A36" t="s">
        <v>54</v>
      </c>
      <c r="N36" s="1">
        <v>0.01</v>
      </c>
      <c r="O36" s="1">
        <f>0.17/$A5*(1-EXP(-4.7124*$A5*(1+11*POWER(O$34,1.333))))</f>
        <v>1.1683588101117448</v>
      </c>
      <c r="P36" s="1">
        <f t="shared" ref="P36:S36" si="14">0.17/$A5*(1-EXP(-4.7124*$A5*(1+11*POWER(P$34,1.333))))</f>
        <v>0.93679170271983747</v>
      </c>
      <c r="Q36" s="1">
        <f t="shared" si="14"/>
        <v>0.87255944745639891</v>
      </c>
      <c r="R36" s="1">
        <f t="shared" si="14"/>
        <v>0.82815836333047421</v>
      </c>
      <c r="S36" s="1">
        <f t="shared" si="14"/>
        <v>0.80065438910427911</v>
      </c>
    </row>
    <row r="37" spans="1:20" x14ac:dyDescent="0.25">
      <c r="H37" t="s">
        <v>60</v>
      </c>
      <c r="N37" s="1">
        <v>0.02</v>
      </c>
      <c r="O37" s="1">
        <f t="shared" ref="O37:S37" si="15">0.17/$A6*(1-EXP(-4.7124*$A6*(1+11*POWER(O$34,1.333))))</f>
        <v>1.1282099186656942</v>
      </c>
      <c r="P37" s="1">
        <f t="shared" si="15"/>
        <v>0.91098056465263966</v>
      </c>
      <c r="Q37" s="1">
        <f t="shared" si="15"/>
        <v>0.85016650659329851</v>
      </c>
      <c r="R37" s="1">
        <f t="shared" si="15"/>
        <v>0.80798641407299765</v>
      </c>
      <c r="S37" s="1">
        <f t="shared" si="15"/>
        <v>0.78180005231628069</v>
      </c>
    </row>
    <row r="38" spans="1:20" x14ac:dyDescent="0.25">
      <c r="H38" s="6" t="s">
        <v>59</v>
      </c>
      <c r="N38" s="1">
        <v>0.03</v>
      </c>
      <c r="O38" s="1">
        <f t="shared" ref="O38:S38" si="16">0.17/$A7*(1-EXP(-4.7124*$A7*(1+11*POWER(O$34,1.333))))</f>
        <v>1.089900568828946</v>
      </c>
      <c r="P38" s="1">
        <f t="shared" si="16"/>
        <v>0.88611764854540642</v>
      </c>
      <c r="Q38" s="1">
        <f t="shared" si="16"/>
        <v>0.82853980777358738</v>
      </c>
      <c r="R38" s="1">
        <f t="shared" si="16"/>
        <v>0.78846958514815846</v>
      </c>
      <c r="S38" s="1">
        <f t="shared" si="16"/>
        <v>0.76353770797937881</v>
      </c>
    </row>
    <row r="39" spans="1:20" x14ac:dyDescent="0.25">
      <c r="A39" t="s">
        <v>18</v>
      </c>
      <c r="H39" t="s">
        <v>61</v>
      </c>
      <c r="N39" s="1">
        <v>0.04</v>
      </c>
      <c r="O39" s="1">
        <f t="shared" ref="O39:S39" si="17">0.17/$A8*(1-EXP(-4.7124*$A8*(1+11*POWER(O$34,1.333))))</f>
        <v>1.0533359409847733</v>
      </c>
      <c r="P39" s="1">
        <f t="shared" si="17"/>
        <v>0.86216376528941341</v>
      </c>
      <c r="Q39" s="1">
        <f t="shared" si="17"/>
        <v>0.80764985430311897</v>
      </c>
      <c r="R39" s="1">
        <f t="shared" si="17"/>
        <v>0.76958394081849502</v>
      </c>
      <c r="S39" s="1">
        <f t="shared" si="17"/>
        <v>0.74584644515147247</v>
      </c>
    </row>
    <row r="40" spans="1:20" x14ac:dyDescent="0.25">
      <c r="A40" t="s">
        <v>19</v>
      </c>
      <c r="H40" t="s">
        <v>63</v>
      </c>
      <c r="N40" s="1">
        <v>0.05</v>
      </c>
      <c r="O40" s="1">
        <f t="shared" ref="O40:S40" si="18">0.17/$A9*(1-EXP(-4.7124*$A9*(1+11*POWER(O$34,1.333))))</f>
        <v>1.0184264288498428</v>
      </c>
      <c r="P40" s="1">
        <f t="shared" si="18"/>
        <v>0.83908145340096563</v>
      </c>
      <c r="Q40" s="1">
        <f t="shared" si="18"/>
        <v>0.78746836066982351</v>
      </c>
      <c r="R40" s="1">
        <f t="shared" si="18"/>
        <v>0.75130647817389506</v>
      </c>
      <c r="S40" s="1">
        <f t="shared" si="18"/>
        <v>0.72870614076987605</v>
      </c>
    </row>
    <row r="41" spans="1:20" x14ac:dyDescent="0.25">
      <c r="H41" t="s">
        <v>65</v>
      </c>
      <c r="N41" s="1">
        <v>0.06</v>
      </c>
      <c r="O41" s="1">
        <f t="shared" ref="O41:S41" si="19">0.17/$A10*(1-EXP(-4.7124*$A10*(1+11*POWER(O$34,1.333))))</f>
        <v>0.98508734089362304</v>
      </c>
      <c r="P41" s="1">
        <f t="shared" si="19"/>
        <v>0.81683489968684997</v>
      </c>
      <c r="Q41" s="1">
        <f t="shared" si="19"/>
        <v>0.767968200738397</v>
      </c>
      <c r="R41" s="1">
        <f t="shared" si="19"/>
        <v>0.73361508926253693</v>
      </c>
      <c r="S41" s="1">
        <f t="shared" si="19"/>
        <v>0.71209742872881354</v>
      </c>
    </row>
    <row r="42" spans="1:20" x14ac:dyDescent="0.25">
      <c r="A42" t="s">
        <v>16</v>
      </c>
      <c r="N42" s="1">
        <v>7.0000000000000007E-2</v>
      </c>
      <c r="O42" s="1">
        <f t="shared" ref="O42:S42" si="20">0.17/$A11*(1-EXP(-4.7124*$A11*(1+11*POWER(O$34,1.333))))</f>
        <v>0.95323861934683629</v>
      </c>
      <c r="P42" s="1">
        <f t="shared" si="20"/>
        <v>0.79538986365700959</v>
      </c>
      <c r="Q42" s="1">
        <f t="shared" si="20"/>
        <v>0.74912335822414267</v>
      </c>
      <c r="R42" s="1">
        <f t="shared" si="20"/>
        <v>0.71648852480308933</v>
      </c>
      <c r="S42" s="1">
        <f t="shared" si="20"/>
        <v>0.69600167020522807</v>
      </c>
    </row>
    <row r="43" spans="1:20" x14ac:dyDescent="0.25">
      <c r="A43" t="s">
        <v>62</v>
      </c>
      <c r="N43" s="1">
        <v>0.08</v>
      </c>
      <c r="O43" s="1">
        <f t="shared" ref="O43:S43" si="21">0.17/$A12*(1-EXP(-4.7124*$A12*(1+11*POWER(O$34,1.333))))</f>
        <v>0.92280457574121155</v>
      </c>
      <c r="P43" s="1">
        <f t="shared" si="21"/>
        <v>0.77471360550376422</v>
      </c>
      <c r="Q43" s="1">
        <f t="shared" si="21"/>
        <v>0.73090887934360727</v>
      </c>
      <c r="R43" s="1">
        <f t="shared" si="21"/>
        <v>0.69990635941076262</v>
      </c>
      <c r="S43" s="1">
        <f t="shared" si="21"/>
        <v>0.68040092518146189</v>
      </c>
    </row>
    <row r="44" spans="1:20" x14ac:dyDescent="0.25">
      <c r="A44" t="s">
        <v>20</v>
      </c>
      <c r="N44" s="1">
        <v>0.09</v>
      </c>
      <c r="O44" s="1">
        <f t="shared" ref="O44:S44" si="22">0.17/$A13*(1-EXP(-4.7124*$A13*(1+11*POWER(O$34,1.333))))</f>
        <v>0.89371364198741854</v>
      </c>
      <c r="P44" s="1">
        <f t="shared" si="22"/>
        <v>0.75477481747574116</v>
      </c>
      <c r="Q44" s="1">
        <f t="shared" si="22"/>
        <v>0.71330082754432111</v>
      </c>
      <c r="R44" s="1">
        <f t="shared" si="22"/>
        <v>0.68384895827273284</v>
      </c>
      <c r="S44" s="1">
        <f t="shared" si="22"/>
        <v>0.66527792511551864</v>
      </c>
    </row>
    <row r="45" spans="1:20" x14ac:dyDescent="0.25">
      <c r="A45" t="s">
        <v>66</v>
      </c>
      <c r="N45" s="1">
        <v>0.1</v>
      </c>
      <c r="O45" s="1">
        <f t="shared" ref="O45:S45" si="23">0.17/$A14*(1-EXP(-4.7124*$A14*(1+11*POWER(O$34,1.333))))</f>
        <v>0.86589813605868937</v>
      </c>
      <c r="P45" s="1">
        <f t="shared" si="23"/>
        <v>0.73554355848310149</v>
      </c>
      <c r="Q45" s="1">
        <f t="shared" si="23"/>
        <v>0.69627624022040879</v>
      </c>
      <c r="R45" s="1">
        <f t="shared" si="23"/>
        <v>0.66829744521123902</v>
      </c>
      <c r="S45" s="1">
        <f t="shared" si="23"/>
        <v>0.65061604671168083</v>
      </c>
    </row>
    <row r="46" spans="1:20" x14ac:dyDescent="0.25">
      <c r="A46" t="s">
        <v>21</v>
      </c>
      <c r="N46" s="15"/>
      <c r="O46" s="15"/>
      <c r="P46" s="6"/>
      <c r="Q46" s="6"/>
      <c r="R46" s="15"/>
      <c r="S46" s="15"/>
      <c r="T46" s="6"/>
    </row>
    <row r="47" spans="1:20" s="6" customFormat="1" x14ac:dyDescent="0.25">
      <c r="A47" s="6" t="s">
        <v>22</v>
      </c>
      <c r="G47" s="3"/>
      <c r="N47" s="15"/>
      <c r="O47" s="15"/>
      <c r="R47" s="15"/>
      <c r="S47" s="15"/>
      <c r="T47"/>
    </row>
    <row r="48" spans="1:20" x14ac:dyDescent="0.25">
      <c r="A48" t="s">
        <v>23</v>
      </c>
      <c r="N48" s="15"/>
      <c r="O48" s="15"/>
      <c r="P48" s="6"/>
      <c r="Q48" s="6"/>
      <c r="R48" s="15"/>
      <c r="S48" s="15"/>
    </row>
    <row r="49" spans="1:19" x14ac:dyDescent="0.25">
      <c r="A49" t="s">
        <v>24</v>
      </c>
      <c r="N49" s="15"/>
      <c r="O49" s="15"/>
      <c r="P49" s="6"/>
      <c r="Q49" s="6"/>
      <c r="R49" s="15"/>
      <c r="S49" s="15"/>
    </row>
    <row r="50" spans="1:19" x14ac:dyDescent="0.25">
      <c r="N50" s="15"/>
      <c r="O50" s="15"/>
      <c r="P50" s="6"/>
      <c r="Q50" s="6"/>
      <c r="R50" s="15"/>
      <c r="S50" s="15"/>
    </row>
    <row r="51" spans="1:19" x14ac:dyDescent="0.25">
      <c r="N51" s="15"/>
      <c r="O51" s="15"/>
      <c r="P51" s="6"/>
      <c r="Q51" s="6"/>
      <c r="R51" s="15"/>
      <c r="S51" s="15"/>
    </row>
    <row r="52" spans="1:19" x14ac:dyDescent="0.25">
      <c r="N52" s="15"/>
      <c r="O52" s="15"/>
      <c r="P52" s="6"/>
      <c r="Q52" s="6"/>
      <c r="R52" s="15"/>
      <c r="S52" s="15"/>
    </row>
    <row r="53" spans="1:19" x14ac:dyDescent="0.25">
      <c r="N53" s="15"/>
      <c r="O53" s="15"/>
      <c r="P53" s="6"/>
      <c r="Q53" s="6"/>
      <c r="R53" s="15"/>
      <c r="S53" s="15"/>
    </row>
    <row r="54" spans="1:19" x14ac:dyDescent="0.25">
      <c r="N54" s="15"/>
      <c r="O54" s="15"/>
      <c r="P54" s="6"/>
      <c r="Q54" s="6"/>
      <c r="R54" s="15"/>
      <c r="S54" s="15"/>
    </row>
    <row r="55" spans="1:19" x14ac:dyDescent="0.25">
      <c r="N55" s="15"/>
      <c r="O55" s="15"/>
      <c r="P55" s="6"/>
      <c r="Q55" s="6"/>
      <c r="R55" s="15"/>
      <c r="S55" s="15"/>
    </row>
    <row r="56" spans="1:19" x14ac:dyDescent="0.25">
      <c r="N56" s="15"/>
      <c r="O56" s="15"/>
      <c r="P56" s="6"/>
      <c r="Q56" s="6"/>
      <c r="R56" s="15"/>
      <c r="S56" s="15"/>
    </row>
    <row r="57" spans="1:19" x14ac:dyDescent="0.25">
      <c r="N57" s="6"/>
      <c r="O57" s="6"/>
      <c r="P57" s="6"/>
      <c r="Q57" s="6"/>
      <c r="R57" s="6"/>
      <c r="S57" s="6"/>
    </row>
    <row r="58" spans="1:19" x14ac:dyDescent="0.25">
      <c r="N58" s="6"/>
      <c r="O58" s="6"/>
      <c r="P58" s="6"/>
      <c r="Q58" s="6"/>
      <c r="R58" s="6"/>
      <c r="S58" s="6"/>
    </row>
    <row r="59" spans="1:19" x14ac:dyDescent="0.25">
      <c r="N59" s="6"/>
      <c r="O59" s="6"/>
      <c r="P59" s="6"/>
      <c r="Q59" s="6"/>
      <c r="R59" s="6"/>
      <c r="S59" s="6"/>
    </row>
    <row r="60" spans="1:19" x14ac:dyDescent="0.25">
      <c r="N60" s="6"/>
      <c r="O60" s="6"/>
      <c r="P60" s="6"/>
      <c r="Q60" s="6"/>
      <c r="R60" s="6"/>
      <c r="S60" s="6"/>
    </row>
    <row r="61" spans="1:19" x14ac:dyDescent="0.25">
      <c r="N61" s="6"/>
      <c r="O61" s="6"/>
      <c r="P61" s="6"/>
      <c r="Q61" s="6"/>
      <c r="R61" s="6"/>
      <c r="S61" s="6"/>
    </row>
  </sheetData>
  <mergeCells count="10">
    <mergeCell ref="I3:J3"/>
    <mergeCell ref="K3:L3"/>
    <mergeCell ref="M3:N3"/>
    <mergeCell ref="O3:P3"/>
    <mergeCell ref="Q3:R3"/>
    <mergeCell ref="I4:J4"/>
    <mergeCell ref="K4:L4"/>
    <mergeCell ref="M4:N4"/>
    <mergeCell ref="O4:P4"/>
    <mergeCell ref="Q4:R4"/>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Recap</vt:lpstr>
      <vt:lpstr>Goda</vt:lpstr>
    </vt:vector>
  </TitlesOfParts>
  <Company>Sogreah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admininf</dc:creator>
  <cp:lastModifiedBy>admininf</cp:lastModifiedBy>
  <cp:lastPrinted>2013-09-02T16:16:54Z</cp:lastPrinted>
  <dcterms:created xsi:type="dcterms:W3CDTF">2013-07-10T16:20:16Z</dcterms:created>
  <dcterms:modified xsi:type="dcterms:W3CDTF">2013-09-04T17:39:51Z</dcterms:modified>
</cp:coreProperties>
</file>