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0bdfb513eb44029/Archeo/EtudesEnCours/MedNavigationRoutes/MedNav/RoutesComputed/"/>
    </mc:Choice>
  </mc:AlternateContent>
  <xr:revisionPtr revIDLastSave="270" documentId="8_{0BCB9906-33A1-4ECF-93D8-122C8A904182}" xr6:coauthVersionLast="45" xr6:coauthVersionMax="45" xr10:uidLastSave="{BDAE303C-7A4E-4FE7-9EE5-1C44CD9F5CAC}"/>
  <bookViews>
    <workbookView xWindow="360" yWindow="480" windowWidth="18615" windowHeight="13845" activeTab="1" xr2:uid="{497C7AC4-ABB0-4391-9955-A5D49434A845}"/>
  </bookViews>
  <sheets>
    <sheet name="P Arnaud 2005" sheetId="2" r:id="rId1"/>
    <sheet name="Eastern Med" sheetId="1" r:id="rId2"/>
    <sheet name="Central Med" sheetId="3" r:id="rId3"/>
    <sheet name="Western Med" sheetId="5" r:id="rId4"/>
    <sheet name="Seasons" sheetId="6" r:id="rId5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71" i="1" l="1"/>
  <c r="L70" i="1"/>
  <c r="L67" i="1" l="1"/>
  <c r="L66" i="1"/>
  <c r="L63" i="1"/>
  <c r="L62" i="1"/>
  <c r="H38" i="3" l="1"/>
  <c r="H39" i="3"/>
  <c r="H40" i="3" s="1"/>
  <c r="N84" i="2" l="1"/>
  <c r="N83" i="2"/>
  <c r="R52" i="2"/>
  <c r="R51" i="2" l="1"/>
  <c r="B38" i="3" l="1"/>
  <c r="C38" i="3"/>
  <c r="F38" i="3"/>
  <c r="C39" i="3"/>
  <c r="F39" i="3"/>
  <c r="B39" i="3"/>
  <c r="B40" i="3" l="1"/>
  <c r="F40" i="3"/>
  <c r="C40" i="3"/>
  <c r="K52" i="2" l="1"/>
  <c r="K51" i="2" l="1"/>
  <c r="N26" i="2" l="1"/>
  <c r="N24" i="2"/>
  <c r="N25" i="2"/>
  <c r="N23" i="2"/>
</calcChain>
</file>

<file path=xl/sharedStrings.xml><?xml version="1.0" encoding="utf-8"?>
<sst xmlns="http://schemas.openxmlformats.org/spreadsheetml/2006/main" count="1027" uniqueCount="389">
  <si>
    <t>Ship:</t>
  </si>
  <si>
    <t>Arcenas fast ship</t>
  </si>
  <si>
    <t>Departure:</t>
  </si>
  <si>
    <t>Alexandria</t>
  </si>
  <si>
    <t>Seleucia Pieria</t>
  </si>
  <si>
    <t>Rhodos</t>
  </si>
  <si>
    <t>Arrival:</t>
  </si>
  <si>
    <t>Kythera</t>
  </si>
  <si>
    <t>Season:</t>
  </si>
  <si>
    <t>summer</t>
  </si>
  <si>
    <t>winter</t>
  </si>
  <si>
    <t>Direct track (naut miles):</t>
  </si>
  <si>
    <t>Chosen route (LatLon):</t>
  </si>
  <si>
    <t>Distance (naut miles):</t>
  </si>
  <si>
    <t>Travel time (hours):</t>
  </si>
  <si>
    <t>Av speed (knots):</t>
  </si>
  <si>
    <t>or via Attaleia:</t>
  </si>
  <si>
    <t>GE distance: 473 nm</t>
  </si>
  <si>
    <t>GE distance: 429 nm</t>
  </si>
  <si>
    <t>Nb</t>
  </si>
  <si>
    <t>from</t>
  </si>
  <si>
    <t>to</t>
  </si>
  <si>
    <t>Samonium (Crete)</t>
  </si>
  <si>
    <t>Distance (stades)</t>
  </si>
  <si>
    <t>Travel time (hr)</t>
  </si>
  <si>
    <t>p 209</t>
  </si>
  <si>
    <t>Pharos</t>
  </si>
  <si>
    <t>Acamas (Cyprus)</t>
  </si>
  <si>
    <t>Luke (Paul's trip)</t>
  </si>
  <si>
    <t>Note</t>
  </si>
  <si>
    <t>light winds</t>
  </si>
  <si>
    <t>Karpathos</t>
  </si>
  <si>
    <t>Leuke Akte</t>
  </si>
  <si>
    <t>95b</t>
  </si>
  <si>
    <t>Paretonium</t>
  </si>
  <si>
    <t>Ancient source</t>
  </si>
  <si>
    <t>Jérôme, Vit Hil, 35</t>
  </si>
  <si>
    <t>Lucian, Isis ship</t>
  </si>
  <si>
    <t>Strab, 10.4.5</t>
  </si>
  <si>
    <t>Strab, 10.5.17</t>
  </si>
  <si>
    <t>Routes provided by ancient authors (P. Arnaud, 2005)</t>
  </si>
  <si>
    <t>Plinthinos</t>
  </si>
  <si>
    <t>Ps Skylax</t>
  </si>
  <si>
    <t>one day + one night sailing (24 h) = 1000 stades</t>
  </si>
  <si>
    <t>many</t>
  </si>
  <si>
    <t>Lindos (Rhodos)</t>
  </si>
  <si>
    <t>Lycia</t>
  </si>
  <si>
    <t>96 (or120?)</t>
  </si>
  <si>
    <t>Strab, 1.2.17</t>
  </si>
  <si>
    <t>Chelidonia</t>
  </si>
  <si>
    <t>Canope</t>
  </si>
  <si>
    <t>Strab, 14.3.7</t>
  </si>
  <si>
    <t>Paphos</t>
  </si>
  <si>
    <t>3600-3800</t>
  </si>
  <si>
    <t>Strab, 14.6.3</t>
  </si>
  <si>
    <t>p 216</t>
  </si>
  <si>
    <t>Lycia? via Paphos</t>
  </si>
  <si>
    <t>NileSebenn outlet</t>
  </si>
  <si>
    <t>Kourion (Cyprus)</t>
  </si>
  <si>
    <t>Pelusion</t>
  </si>
  <si>
    <t>Stadiasmus 316</t>
  </si>
  <si>
    <t>Messina</t>
  </si>
  <si>
    <t>144-168</t>
  </si>
  <si>
    <t>Pliny, 19.1.3</t>
  </si>
  <si>
    <t>heavy winds</t>
  </si>
  <si>
    <t>Strab, 2.4.3</t>
  </si>
  <si>
    <t>Criu Metopon</t>
  </si>
  <si>
    <t>1500-2500</t>
  </si>
  <si>
    <t>Strab, Skylax</t>
  </si>
  <si>
    <t>PM: acc. to PA, 2005 (p 74-80):</t>
  </si>
  <si>
    <t>Mallos</t>
  </si>
  <si>
    <t>Stadiasmus 270</t>
  </si>
  <si>
    <t>erroneous</t>
  </si>
  <si>
    <t>Issos</t>
  </si>
  <si>
    <t>p 224</t>
  </si>
  <si>
    <t>Anamorion</t>
  </si>
  <si>
    <t>Stadiasmus 272</t>
  </si>
  <si>
    <t>sum of segments</t>
  </si>
  <si>
    <t>Myriandos</t>
  </si>
  <si>
    <t>Kleides (Cyprus)</t>
  </si>
  <si>
    <t>Müller</t>
  </si>
  <si>
    <t>Pliny, 5.132</t>
  </si>
  <si>
    <t>erroneous?</t>
  </si>
  <si>
    <t>Corycos Cilicia</t>
  </si>
  <si>
    <t>Patara</t>
  </si>
  <si>
    <t>via Kourion (Cyprus)</t>
  </si>
  <si>
    <t>Tripoli</t>
  </si>
  <si>
    <t>Byblos</t>
  </si>
  <si>
    <t>Berytus</t>
  </si>
  <si>
    <t>Sidon</t>
  </si>
  <si>
    <t>Caesarea Mar</t>
  </si>
  <si>
    <t>Ascalon</t>
  </si>
  <si>
    <t>35-60?</t>
  </si>
  <si>
    <t>no consensus</t>
  </si>
  <si>
    <t>Stadiasmus 273</t>
  </si>
  <si>
    <t>Marinus of Tyre</t>
  </si>
  <si>
    <t>Stadiasmus 233</t>
  </si>
  <si>
    <t>2 daytimes?</t>
  </si>
  <si>
    <t>3 daytimes, via Side &amp; Selinous &amp; Anamorion</t>
  </si>
  <si>
    <t>one daylight sailing, "daytime" (15-17 h) = 600-700 stades</t>
  </si>
  <si>
    <t>102b</t>
  </si>
  <si>
    <t>102c</t>
  </si>
  <si>
    <t>106a</t>
  </si>
  <si>
    <t>106b</t>
  </si>
  <si>
    <t>106d</t>
  </si>
  <si>
    <t>106c</t>
  </si>
  <si>
    <t>106e</t>
  </si>
  <si>
    <t>106f</t>
  </si>
  <si>
    <t>106g</t>
  </si>
  <si>
    <t>107a</t>
  </si>
  <si>
    <t>107b</t>
  </si>
  <si>
    <t>108a</t>
  </si>
  <si>
    <t>Selinous</t>
  </si>
  <si>
    <t>Strab, 14.6.2</t>
  </si>
  <si>
    <t>via Anamorion</t>
  </si>
  <si>
    <t>108b</t>
  </si>
  <si>
    <t>Crommyos (Cyprus)</t>
  </si>
  <si>
    <t>300-350</t>
  </si>
  <si>
    <t>Starb, 14.5.3; Stadiasmus 197</t>
  </si>
  <si>
    <t>108c</t>
  </si>
  <si>
    <t>Aphrodisias (Turk)</t>
  </si>
  <si>
    <t>Aulion Akte</t>
  </si>
  <si>
    <t>Stadiasmus 186</t>
  </si>
  <si>
    <t>108d</t>
  </si>
  <si>
    <t>Sarpedonio</t>
  </si>
  <si>
    <t>Carpasia</t>
  </si>
  <si>
    <t>Stadiasmus</t>
  </si>
  <si>
    <t>Beryte</t>
  </si>
  <si>
    <t>Kition (Cyprus)</t>
  </si>
  <si>
    <t>Stadiasmus 317</t>
  </si>
  <si>
    <t>Pedalion (Cyprus)</t>
  </si>
  <si>
    <t>from Kition via Pedalion (Cyprus)</t>
  </si>
  <si>
    <t>Strab, 2.5.24</t>
  </si>
  <si>
    <t>111b</t>
  </si>
  <si>
    <t>Pyramos</t>
  </si>
  <si>
    <t>Strab, 14.5.16</t>
  </si>
  <si>
    <t>half a day &amp; night (12 h) = 500 stades</t>
  </si>
  <si>
    <t>Soloi-Pompeiopolis</t>
  </si>
  <si>
    <t>112a</t>
  </si>
  <si>
    <t>very slow sailing against the winds</t>
  </si>
  <si>
    <t>112b</t>
  </si>
  <si>
    <t>Kition (?)</t>
  </si>
  <si>
    <t>via:</t>
  </si>
  <si>
    <t>-</t>
  </si>
  <si>
    <t>Tyre</t>
  </si>
  <si>
    <t>Samonion</t>
  </si>
  <si>
    <t>Conclusions:</t>
  </si>
  <si>
    <t>2 different routes to Seleucia take ca. 100 h</t>
  </si>
  <si>
    <t>with good speed of 4.6 kt</t>
  </si>
  <si>
    <t>at beam reach</t>
  </si>
  <si>
    <t>Seleucia-Rhodes much faster in winter</t>
  </si>
  <si>
    <t>via E28</t>
  </si>
  <si>
    <t>via E29</t>
  </si>
  <si>
    <t>via Karpathos</t>
  </si>
  <si>
    <t>via Naxos</t>
  </si>
  <si>
    <t>via S Aegean</t>
  </si>
  <si>
    <t>Longest route is via Karpathos with ca. 120 h</t>
  </si>
  <si>
    <t>The Cyclades route partly follows Stadiasmus 273</t>
  </si>
  <si>
    <t>Skyllaion</t>
  </si>
  <si>
    <t>The Stadiasmus 273 route to Skyllaion Akra takes ca. 80 h</t>
  </si>
  <si>
    <t>via E30</t>
  </si>
  <si>
    <t>Direct route via E28 with ca. 140 h is a bit slower than via E29 and E30</t>
  </si>
  <si>
    <t>NB: the ORBIS model yields 5.4 days (130 h) via E30</t>
  </si>
  <si>
    <t>with 100 h instead of ca. 140 h</t>
  </si>
  <si>
    <t>NB: the ORBIS model yields 5.5 days (132 h) via Cyprus south coast</t>
  </si>
  <si>
    <t>NB: the ORBIS model yields 7.9 days (190 h) via Acamas (Cyprus)</t>
  </si>
  <si>
    <t>NB: the ORBIS model yields 4.8 days (115 h) via Crete</t>
  </si>
  <si>
    <t>4 daytimes cabotage</t>
  </si>
  <si>
    <t>Samonio</t>
  </si>
  <si>
    <t>Comput (hr)</t>
  </si>
  <si>
    <t>138 from Seleucia</t>
  </si>
  <si>
    <t>55 to Paphos</t>
  </si>
  <si>
    <t>Kourion</t>
  </si>
  <si>
    <t>Seleucia</t>
  </si>
  <si>
    <t>via Kourion (Cyprus) ??!</t>
  </si>
  <si>
    <t>65 direct track</t>
  </si>
  <si>
    <t>Caesarea</t>
  </si>
  <si>
    <t>Pedalio</t>
  </si>
  <si>
    <t>26 from Pedalio</t>
  </si>
  <si>
    <t>x</t>
  </si>
  <si>
    <t>y</t>
  </si>
  <si>
    <t xml:space="preserve">x:  </t>
  </si>
  <si>
    <t>ancient texts</t>
  </si>
  <si>
    <t xml:space="preserve">y: </t>
  </si>
  <si>
    <t>computed</t>
  </si>
  <si>
    <t xml:space="preserve">correlation coeff: </t>
  </si>
  <si>
    <t>Cadistos (Crete)</t>
  </si>
  <si>
    <t>Astypalia</t>
  </si>
  <si>
    <t>Pliny, 4.71</t>
  </si>
  <si>
    <t>Trogilion</t>
  </si>
  <si>
    <t>Sounion</t>
  </si>
  <si>
    <t>Strab, 14.1.13</t>
  </si>
  <si>
    <t>via Delos</t>
  </si>
  <si>
    <t>Myndos</t>
  </si>
  <si>
    <t>Stadiasmus 281</t>
  </si>
  <si>
    <t>via Ios</t>
  </si>
  <si>
    <t>Cos</t>
  </si>
  <si>
    <t>Delos</t>
  </si>
  <si>
    <t>Stadiasmus 280</t>
  </si>
  <si>
    <t>116a</t>
  </si>
  <si>
    <t>Kinaros</t>
  </si>
  <si>
    <t>Chalcis</t>
  </si>
  <si>
    <t>Mycale</t>
  </si>
  <si>
    <t>Ephesos</t>
  </si>
  <si>
    <t>Pliny, 2.244</t>
  </si>
  <si>
    <t>Isthmos (Astypalia)</t>
  </si>
  <si>
    <t>Sporades isl.</t>
  </si>
  <si>
    <t>Strab, 14.2.12</t>
  </si>
  <si>
    <t>Skyllaion Prom.</t>
  </si>
  <si>
    <t>Lesbos</t>
  </si>
  <si>
    <t>Tenedos</t>
  </si>
  <si>
    <t>Artemidoros</t>
  </si>
  <si>
    <t>Samos</t>
  </si>
  <si>
    <t>Stadismus, 272</t>
  </si>
  <si>
    <t>Sigeion Prom.</t>
  </si>
  <si>
    <t>Cadistos</t>
  </si>
  <si>
    <t>Astypalaia</t>
  </si>
  <si>
    <t>Samos/Trogil</t>
  </si>
  <si>
    <t>Kos</t>
  </si>
  <si>
    <t>Sigeion</t>
  </si>
  <si>
    <r>
      <t xml:space="preserve">this yields around 4 kt </t>
    </r>
    <r>
      <rPr>
        <u/>
        <sz val="11"/>
        <color theme="1"/>
        <rFont val="Calibri"/>
        <family val="2"/>
        <scheme val="minor"/>
      </rPr>
      <t>average</t>
    </r>
    <r>
      <rPr>
        <sz val="11"/>
        <color theme="1"/>
        <rFont val="Calibri"/>
        <family val="2"/>
        <scheme val="minor"/>
      </rPr>
      <t xml:space="preserve"> speed</t>
    </r>
  </si>
  <si>
    <t>But this depends on relative wind directions:</t>
  </si>
  <si>
    <t>adverse winds</t>
  </si>
  <si>
    <t>favourable winds</t>
  </si>
  <si>
    <t>should be ca. 700 stades &gt;&gt; 17 hr</t>
  </si>
  <si>
    <t>36?</t>
  </si>
  <si>
    <t>1500?</t>
  </si>
  <si>
    <t>Favourable</t>
  </si>
  <si>
    <t>winds</t>
  </si>
  <si>
    <t>Adverse</t>
  </si>
  <si>
    <t>y/x:</t>
  </si>
  <si>
    <t>of the reported times (as deduced from distances by P Arnaud)</t>
  </si>
  <si>
    <t>Lesbos, Mytilene?</t>
  </si>
  <si>
    <t>Aegean Sea</t>
  </si>
  <si>
    <t>Oriental Med</t>
  </si>
  <si>
    <t>Central Med</t>
  </si>
  <si>
    <t>Western Med</t>
  </si>
  <si>
    <t>pm: 101</t>
  </si>
  <si>
    <t>Pachyne Prom.</t>
  </si>
  <si>
    <t>Strab, 6.2.1</t>
  </si>
  <si>
    <t>3500-4000</t>
  </si>
  <si>
    <t>84-96</t>
  </si>
  <si>
    <t>Diéarque</t>
  </si>
  <si>
    <t>Tenare Prom.</t>
  </si>
  <si>
    <t>Patras</t>
  </si>
  <si>
    <t>Cicero, etc</t>
  </si>
  <si>
    <t>13-22 days</t>
  </si>
  <si>
    <t>via Corfu many stops due to adverse winds</t>
  </si>
  <si>
    <t>Leptis Magna</t>
  </si>
  <si>
    <t>Locres</t>
  </si>
  <si>
    <t>Strab, 17.3.18</t>
  </si>
  <si>
    <t>Otranto (Brindes)</t>
  </si>
  <si>
    <t>Iapyge Prom.</t>
  </si>
  <si>
    <t>Strab, 2.5.20</t>
  </si>
  <si>
    <t>Phycus Prom.</t>
  </si>
  <si>
    <t>4000-5000</t>
  </si>
  <si>
    <t>96-120</t>
  </si>
  <si>
    <t>Zacynthos</t>
  </si>
  <si>
    <t>Berenike (Libya)</t>
  </si>
  <si>
    <t>Strab, 17.3.20</t>
  </si>
  <si>
    <t>Strab, 10.2.18 &amp; 17.3.20</t>
  </si>
  <si>
    <t>55a</t>
  </si>
  <si>
    <t>55b</t>
  </si>
  <si>
    <t>direct track</t>
  </si>
  <si>
    <t>via Criu Metopon/Kimaros</t>
  </si>
  <si>
    <t>Pliny, 5.32</t>
  </si>
  <si>
    <t>Chersonesos (Libya)</t>
  </si>
  <si>
    <t>Strab, 17.3.22</t>
  </si>
  <si>
    <t>Chersonesos (Crete)</t>
  </si>
  <si>
    <t>Kimaros Prom.</t>
  </si>
  <si>
    <t>Cadistos Prom.</t>
  </si>
  <si>
    <t>Maleas Prom.</t>
  </si>
  <si>
    <t>Pliny, 4.60</t>
  </si>
  <si>
    <t>Pantelleria</t>
  </si>
  <si>
    <t>Strab, 17.3.16</t>
  </si>
  <si>
    <t>Gozzo</t>
  </si>
  <si>
    <t>Strab, 6.2.11</t>
  </si>
  <si>
    <t>Camarina</t>
  </si>
  <si>
    <t>Malta</t>
  </si>
  <si>
    <t>Pliny, 3.92</t>
  </si>
  <si>
    <t>Lilybeum</t>
  </si>
  <si>
    <t>via Malta</t>
  </si>
  <si>
    <t>Pliny, 3.87</t>
  </si>
  <si>
    <t>1500-1600</t>
  </si>
  <si>
    <t>Skylax; Pliny, 3.87</t>
  </si>
  <si>
    <t>36-40</t>
  </si>
  <si>
    <t>Aspis</t>
  </si>
  <si>
    <t>Hadrumetum</t>
  </si>
  <si>
    <t>Stadiasmus 117</t>
  </si>
  <si>
    <t>Carthage</t>
  </si>
  <si>
    <t>via Djerba &amp; Leptis Magna</t>
  </si>
  <si>
    <t>72a</t>
  </si>
  <si>
    <t>Pliny, 5.31</t>
  </si>
  <si>
    <t>72b</t>
  </si>
  <si>
    <t>Pliny &amp; Strab</t>
  </si>
  <si>
    <t>via Gulf of Syrte</t>
  </si>
  <si>
    <t>36-60</t>
  </si>
  <si>
    <t>via Automalax</t>
  </si>
  <si>
    <t>Apollonia</t>
  </si>
  <si>
    <t>Lacinium Prom.</t>
  </si>
  <si>
    <t>Pliny, 3.99</t>
  </si>
  <si>
    <t>via Policoro</t>
  </si>
  <si>
    <t>Adriatic not considered here</t>
  </si>
  <si>
    <t>77-93</t>
  </si>
  <si>
    <t>Ichthys Prom.</t>
  </si>
  <si>
    <t>Claudia isl.</t>
  </si>
  <si>
    <t>Petras Magna</t>
  </si>
  <si>
    <t>Lilybaion</t>
  </si>
  <si>
    <t>Cephalis Prom.</t>
  </si>
  <si>
    <t>Fastest routes are direct via E29 and E30 with ca. 120 h</t>
  </si>
  <si>
    <t>Second fastest route is via Paphos with ca. 150 h</t>
  </si>
  <si>
    <t>Longest routes via Seleucia or Tyre are much slower with ca. 230 h</t>
  </si>
  <si>
    <t>Fastest routes are via Cyclades (north)</t>
  </si>
  <si>
    <t>and via Cretan Sea (south) with ca. 80 h</t>
  </si>
  <si>
    <t>Puteoli</t>
  </si>
  <si>
    <t xml:space="preserve">Direct route from Alexandria to Kythera, via Samonion, </t>
  </si>
  <si>
    <t>beating the wind, is slower with ca. 250 h</t>
  </si>
  <si>
    <t>Fastest route from Alex to Kythera is via Rhodos with ca. 200 h</t>
  </si>
  <si>
    <t>Phycus</t>
  </si>
  <si>
    <t>Zankle</t>
  </si>
  <si>
    <t>Add:</t>
  </si>
  <si>
    <t>Alex-Kyth</t>
  </si>
  <si>
    <t>Alex-Phyc</t>
  </si>
  <si>
    <t xml:space="preserve">&gt;&gt; Total for </t>
  </si>
  <si>
    <t>Alex-Puteol</t>
  </si>
  <si>
    <t>Conclusions</t>
  </si>
  <si>
    <t>Beating the wind from Alex to Phycus is bad, with 200 h &gt;&gt; 2.4 kt speed!</t>
  </si>
  <si>
    <t>It is not faster to pass Rhodos, Kythera, before Phycus, with 250 h</t>
  </si>
  <si>
    <t>and complete route from Alex to Puteoli via Sirte is not faster, with 480 h</t>
  </si>
  <si>
    <t>Fastest route from Alex to Puteoli is via Rhodos, Kythera, with 420 h</t>
  </si>
  <si>
    <t>Portus</t>
  </si>
  <si>
    <t>Fastest route from Portus to Alexandria is 240 h or 10 days</t>
  </si>
  <si>
    <t>Fastest route from Alexandria to Portus is via Rhodos with 450 h or 19 days, nearly twice the time</t>
  </si>
  <si>
    <t>reported by ancient authors</t>
  </si>
  <si>
    <t>compared to our computed averaged values and the averaged times</t>
  </si>
  <si>
    <t>Pachyno</t>
  </si>
  <si>
    <t>Ichthys/R Alfeios (Pelop)</t>
  </si>
  <si>
    <t>Ichthys</t>
  </si>
  <si>
    <t>Ichthys/Pelop</t>
  </si>
  <si>
    <t>Tainaron</t>
  </si>
  <si>
    <t>Tainaron Prom.</t>
  </si>
  <si>
    <t>Otrante</t>
  </si>
  <si>
    <t>Iapyge</t>
  </si>
  <si>
    <t>Berenike Hesp</t>
  </si>
  <si>
    <t>Claudia</t>
  </si>
  <si>
    <t>Cherso Libya</t>
  </si>
  <si>
    <t>Cherso Crete</t>
  </si>
  <si>
    <t>Cephalis</t>
  </si>
  <si>
    <t>via 3119</t>
  </si>
  <si>
    <t>heavy winds!</t>
  </si>
  <si>
    <t>with Notus (south) wind !</t>
  </si>
  <si>
    <t>via Djerba</t>
  </si>
  <si>
    <t>cabotage via Paphos &amp; Tyre</t>
  </si>
  <si>
    <t>Passing at Zacynthos is not faster, with 440 h</t>
  </si>
  <si>
    <t>NB: hence, times are from 0.7 to 1.3, i.e. from 1 to 2</t>
  </si>
  <si>
    <t>Strab, 14.2.14</t>
  </si>
  <si>
    <t>Strab, 13.2.6</t>
  </si>
  <si>
    <t>Leptis-Locres = 108 h</t>
  </si>
  <si>
    <t>Methone</t>
  </si>
  <si>
    <t>Attica/Sounion</t>
  </si>
  <si>
    <t>Callipolis</t>
  </si>
  <si>
    <t>Marmara/Callipolis</t>
  </si>
  <si>
    <t>only 91 h in spring !</t>
  </si>
  <si>
    <t>Summer</t>
  </si>
  <si>
    <t>This +/- 30% is quite acceptable as a natural variation of the winds</t>
  </si>
  <si>
    <t>with correlation coeff=0.91</t>
  </si>
  <si>
    <t>Computed travel times are within +/- 30%</t>
  </si>
  <si>
    <t>All (42) data taken together shows a nice agreement (y/x=1)</t>
  </si>
  <si>
    <t>Alex-Portus</t>
  </si>
  <si>
    <t>spring</t>
  </si>
  <si>
    <t>Winter</t>
  </si>
  <si>
    <t>Fall</t>
  </si>
  <si>
    <t>distance nm</t>
  </si>
  <si>
    <t>time (hr)</t>
  </si>
  <si>
    <t>Arcenas</t>
  </si>
  <si>
    <t>Kyrenia II</t>
  </si>
  <si>
    <t>V (kt)</t>
  </si>
  <si>
    <t>Paph/Rhod</t>
  </si>
  <si>
    <t>Paph/Athen</t>
  </si>
  <si>
    <t>really</t>
  </si>
  <si>
    <t>nice</t>
  </si>
  <si>
    <t>agreement</t>
  </si>
  <si>
    <t>Athena</t>
  </si>
  <si>
    <t>fall</t>
  </si>
  <si>
    <t>Athen/Paph</t>
  </si>
  <si>
    <t>in spring</t>
  </si>
  <si>
    <t>in fall</t>
  </si>
  <si>
    <t>calm weather</t>
  </si>
  <si>
    <t>(+ towage)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</si>
</sst>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0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quotePrefix="1" applyAlignment="1">
      <alignment horizontal="left"/>
    </xf>
    <xf numFmtId="0" fontId="0" fillId="2" borderId="0" xfId="0" applyFill="1" applyAlignment="1">
      <alignment horizontal="left"/>
    </xf>
    <xf numFmtId="0" fontId="0" fillId="2" borderId="0" xfId="0" quotePrefix="1" applyFill="1" applyAlignment="1">
      <alignment horizontal="left"/>
    </xf>
    <xf numFmtId="0" fontId="0" fillId="2" borderId="1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quotePrefix="1" applyFill="1" applyAlignment="1">
      <alignment horizontal="left"/>
    </xf>
    <xf numFmtId="0" fontId="0" fillId="3" borderId="1" xfId="0" applyFill="1" applyBorder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quotePrefix="1" applyFill="1" applyAlignment="1">
      <alignment horizontal="left"/>
    </xf>
    <xf numFmtId="1" fontId="0" fillId="4" borderId="1" xfId="0" applyNumberFormat="1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0" borderId="0" xfId="0" applyBorder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2" borderId="0" xfId="0" applyNumberFormat="1" applyFill="1" applyAlignment="1">
      <alignment horizontal="left"/>
    </xf>
    <xf numFmtId="164" fontId="0" fillId="4" borderId="0" xfId="0" applyNumberFormat="1" applyFill="1" applyAlignment="1">
      <alignment horizontal="left"/>
    </xf>
    <xf numFmtId="164" fontId="0" fillId="3" borderId="0" xfId="0" applyNumberFormat="1" applyFill="1" applyAlignment="1">
      <alignment horizontal="left"/>
    </xf>
    <xf numFmtId="164" fontId="0" fillId="2" borderId="0" xfId="0" applyNumberFormat="1" applyFill="1" applyAlignment="1">
      <alignment horizontal="left"/>
    </xf>
    <xf numFmtId="164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0" fontId="0" fillId="5" borderId="0" xfId="0" applyFill="1" applyAlignment="1">
      <alignment horizontal="left"/>
    </xf>
    <xf numFmtId="0" fontId="0" fillId="5" borderId="1" xfId="0" applyFill="1" applyBorder="1" applyAlignment="1">
      <alignment horizontal="left"/>
    </xf>
    <xf numFmtId="0" fontId="0" fillId="6" borderId="0" xfId="0" applyFill="1" applyAlignment="1">
      <alignment horizontal="left"/>
    </xf>
    <xf numFmtId="0" fontId="0" fillId="6" borderId="0" xfId="0" quotePrefix="1" applyFill="1" applyAlignment="1">
      <alignment horizontal="left"/>
    </xf>
    <xf numFmtId="0" fontId="0" fillId="6" borderId="1" xfId="0" applyFill="1" applyBorder="1" applyAlignment="1">
      <alignment horizontal="left"/>
    </xf>
    <xf numFmtId="1" fontId="0" fillId="6" borderId="0" xfId="0" applyNumberFormat="1" applyFill="1" applyAlignment="1">
      <alignment horizontal="left"/>
    </xf>
    <xf numFmtId="164" fontId="0" fillId="6" borderId="0" xfId="0" applyNumberFormat="1" applyFill="1" applyAlignment="1">
      <alignment horizontal="left"/>
    </xf>
    <xf numFmtId="1" fontId="0" fillId="3" borderId="1" xfId="0" applyNumberFormat="1" applyFill="1" applyBorder="1" applyAlignment="1">
      <alignment horizontal="left"/>
    </xf>
    <xf numFmtId="0" fontId="0" fillId="0" borderId="0" xfId="0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0" fontId="0" fillId="5" borderId="2" xfId="0" applyFill="1" applyBorder="1" applyAlignment="1">
      <alignment horizontal="right"/>
    </xf>
    <xf numFmtId="0" fontId="0" fillId="5" borderId="3" xfId="0" applyFill="1" applyBorder="1" applyAlignment="1">
      <alignment horizontal="left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6" borderId="2" xfId="0" applyFill="1" applyBorder="1" applyAlignment="1">
      <alignment horizontal="right"/>
    </xf>
    <xf numFmtId="0" fontId="0" fillId="6" borderId="3" xfId="0" applyFill="1" applyBorder="1" applyAlignment="1">
      <alignment horizontal="left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5" borderId="0" xfId="0" applyFill="1" applyBorder="1" applyAlignment="1">
      <alignment horizontal="left"/>
    </xf>
    <xf numFmtId="0" fontId="0" fillId="0" borderId="8" xfId="0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0" xfId="0" applyFont="1" applyFill="1" applyAlignment="1">
      <alignment horizontal="left"/>
    </xf>
    <xf numFmtId="0" fontId="0" fillId="0" borderId="0" xfId="0" quotePrefix="1" applyFill="1" applyAlignment="1">
      <alignment horizontal="left"/>
    </xf>
    <xf numFmtId="0" fontId="1" fillId="0" borderId="1" xfId="0" applyFont="1" applyFill="1" applyBorder="1" applyAlignment="1">
      <alignment horizontal="left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0" xfId="0" applyFill="1" applyAlignment="1">
      <alignment horizontal="center"/>
    </xf>
    <xf numFmtId="1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left"/>
    </xf>
    <xf numFmtId="0" fontId="0" fillId="0" borderId="0" xfId="0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0" fillId="7" borderId="0" xfId="0" applyFill="1" applyAlignment="1">
      <alignment horizontal="left"/>
    </xf>
    <xf numFmtId="0" fontId="0" fillId="7" borderId="0" xfId="0" quotePrefix="1" applyFill="1" applyAlignment="1">
      <alignment horizontal="left"/>
    </xf>
    <xf numFmtId="0" fontId="0" fillId="7" borderId="1" xfId="0" applyFill="1" applyBorder="1" applyAlignment="1">
      <alignment horizontal="left"/>
    </xf>
    <xf numFmtId="1" fontId="0" fillId="7" borderId="0" xfId="0" applyNumberFormat="1" applyFill="1" applyAlignment="1">
      <alignment horizontal="left"/>
    </xf>
    <xf numFmtId="164" fontId="0" fillId="7" borderId="0" xfId="0" applyNumberFormat="1" applyFill="1" applyAlignment="1">
      <alignment horizontal="left"/>
    </xf>
    <xf numFmtId="0" fontId="0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0" fillId="0" borderId="8" xfId="0" applyFill="1" applyBorder="1" applyAlignment="1">
      <alignment horizontal="left"/>
    </xf>
    <xf numFmtId="1" fontId="0" fillId="5" borderId="0" xfId="0" applyNumberFormat="1" applyFont="1" applyFill="1" applyAlignment="1">
      <alignment horizontal="left"/>
    </xf>
    <xf numFmtId="1" fontId="0" fillId="5" borderId="0" xfId="0" applyNumberFormat="1" applyFill="1" applyAlignment="1">
      <alignment horizontal="left"/>
    </xf>
    <xf numFmtId="1" fontId="0" fillId="0" borderId="0" xfId="0" applyNumberFormat="1" applyFont="1" applyFill="1" applyAlignment="1">
      <alignment horizontal="left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1" fontId="0" fillId="0" borderId="2" xfId="0" applyNumberFormat="1" applyFont="1" applyFill="1" applyBorder="1" applyAlignment="1">
      <alignment horizontal="center"/>
    </xf>
    <xf numFmtId="1" fontId="0" fillId="0" borderId="3" xfId="0" applyNumberFormat="1" applyFont="1" applyFill="1" applyBorder="1" applyAlignment="1">
      <alignment horizontal="center"/>
    </xf>
    <xf numFmtId="1" fontId="0" fillId="0" borderId="4" xfId="0" applyNumberFormat="1" applyFont="1" applyFill="1" applyBorder="1" applyAlignment="1">
      <alignment horizontal="center"/>
    </xf>
    <xf numFmtId="1" fontId="0" fillId="0" borderId="5" xfId="0" applyNumberFormat="1" applyFont="1" applyFill="1" applyBorder="1" applyAlignment="1">
      <alignment horizontal="center"/>
    </xf>
    <xf numFmtId="1" fontId="0" fillId="0" borderId="4" xfId="0" applyNumberFormat="1" applyFill="1" applyBorder="1" applyAlignment="1">
      <alignment horizontal="center"/>
    </xf>
    <xf numFmtId="1" fontId="0" fillId="0" borderId="5" xfId="0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0" fillId="5" borderId="2" xfId="0" applyNumberFormat="1" applyFont="1" applyFill="1" applyBorder="1" applyAlignment="1">
      <alignment horizontal="center"/>
    </xf>
    <xf numFmtId="1" fontId="0" fillId="5" borderId="3" xfId="0" applyNumberFormat="1" applyFont="1" applyFill="1" applyBorder="1" applyAlignment="1">
      <alignment horizontal="center"/>
    </xf>
    <xf numFmtId="1" fontId="0" fillId="5" borderId="4" xfId="0" applyNumberFormat="1" applyFont="1" applyFill="1" applyBorder="1" applyAlignment="1">
      <alignment horizontal="center"/>
    </xf>
    <xf numFmtId="1" fontId="0" fillId="5" borderId="5" xfId="0" applyNumberFormat="1" applyFont="1" applyFill="1" applyBorder="1" applyAlignment="1">
      <alignment horizontal="center"/>
    </xf>
    <xf numFmtId="1" fontId="0" fillId="5" borderId="4" xfId="0" applyNumberFormat="1" applyFill="1" applyBorder="1" applyAlignment="1">
      <alignment horizontal="center"/>
    </xf>
    <xf numFmtId="1" fontId="0" fillId="5" borderId="5" xfId="0" applyNumberFormat="1" applyFill="1" applyBorder="1" applyAlignment="1">
      <alignment horizontal="center"/>
    </xf>
    <xf numFmtId="1" fontId="0" fillId="6" borderId="4" xfId="0" applyNumberFormat="1" applyFill="1" applyBorder="1" applyAlignment="1">
      <alignment horizontal="center"/>
    </xf>
    <xf numFmtId="1" fontId="0" fillId="6" borderId="5" xfId="0" applyNumberFormat="1" applyFill="1" applyBorder="1" applyAlignment="1">
      <alignment horizontal="center"/>
    </xf>
    <xf numFmtId="0" fontId="0" fillId="7" borderId="0" xfId="0" applyFill="1" applyBorder="1" applyAlignment="1">
      <alignment horizontal="left"/>
    </xf>
    <xf numFmtId="0" fontId="0" fillId="6" borderId="0" xfId="0" applyFill="1" applyBorder="1" applyAlignment="1">
      <alignment horizontal="left"/>
    </xf>
    <xf numFmtId="0" fontId="1" fillId="7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" fillId="6" borderId="0" xfId="0" applyFont="1" applyFill="1" applyAlignment="1">
      <alignment horizontal="left"/>
    </xf>
    <xf numFmtId="0" fontId="1" fillId="4" borderId="0" xfId="0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1" fillId="7" borderId="0" xfId="0" quotePrefix="1" applyFont="1" applyFill="1" applyAlignment="1">
      <alignment horizontal="left"/>
    </xf>
    <xf numFmtId="0" fontId="1" fillId="0" borderId="0" xfId="0" quotePrefix="1" applyFont="1" applyFill="1" applyAlignment="1">
      <alignment horizontal="left"/>
    </xf>
    <xf numFmtId="1" fontId="1" fillId="4" borderId="0" xfId="0" applyNumberFormat="1" applyFont="1" applyFill="1" applyAlignment="1">
      <alignment horizontal="left"/>
    </xf>
    <xf numFmtId="1" fontId="1" fillId="6" borderId="0" xfId="0" applyNumberFormat="1" applyFont="1" applyFill="1" applyAlignment="1">
      <alignment horizontal="left"/>
    </xf>
    <xf numFmtId="1" fontId="1" fillId="3" borderId="0" xfId="0" applyNumberFormat="1" applyFont="1" applyFill="1" applyAlignment="1">
      <alignment horizontal="left"/>
    </xf>
    <xf numFmtId="1" fontId="1" fillId="2" borderId="0" xfId="0" applyNumberFormat="1" applyFont="1" applyFill="1" applyAlignment="1">
      <alignment horizontal="left"/>
    </xf>
    <xf numFmtId="1" fontId="1" fillId="7" borderId="0" xfId="0" applyNumberFormat="1" applyFont="1" applyFill="1" applyAlignment="1">
      <alignment horizontal="left"/>
    </xf>
    <xf numFmtId="1" fontId="1" fillId="0" borderId="0" xfId="0" applyNumberFormat="1" applyFont="1" applyAlignment="1">
      <alignment horizontal="left"/>
    </xf>
    <xf numFmtId="1" fontId="1" fillId="0" borderId="0" xfId="0" applyNumberFormat="1" applyFont="1" applyFill="1" applyAlignment="1">
      <alignment horizontal="left"/>
    </xf>
    <xf numFmtId="0" fontId="1" fillId="8" borderId="0" xfId="0" applyFont="1" applyFill="1" applyAlignment="1">
      <alignment horizontal="left"/>
    </xf>
    <xf numFmtId="0" fontId="0" fillId="8" borderId="0" xfId="0" quotePrefix="1" applyFill="1" applyAlignment="1">
      <alignment horizontal="left"/>
    </xf>
    <xf numFmtId="0" fontId="0" fillId="8" borderId="0" xfId="0" applyFill="1" applyAlignment="1">
      <alignment horizontal="left"/>
    </xf>
    <xf numFmtId="0" fontId="0" fillId="8" borderId="1" xfId="0" applyFill="1" applyBorder="1" applyAlignment="1">
      <alignment horizontal="left"/>
    </xf>
    <xf numFmtId="1" fontId="0" fillId="8" borderId="0" xfId="0" applyNumberFormat="1" applyFill="1" applyAlignment="1">
      <alignment horizontal="left"/>
    </xf>
    <xf numFmtId="1" fontId="1" fillId="8" borderId="0" xfId="0" applyNumberFormat="1" applyFont="1" applyFill="1" applyAlignment="1">
      <alignment horizontal="left"/>
    </xf>
    <xf numFmtId="164" fontId="0" fillId="8" borderId="0" xfId="0" applyNumberFormat="1" applyFill="1" applyAlignment="1">
      <alignment horizontal="left"/>
    </xf>
    <xf numFmtId="0" fontId="1" fillId="5" borderId="9" xfId="0" applyFont="1" applyFill="1" applyBorder="1" applyAlignment="1">
      <alignment horizontal="left"/>
    </xf>
    <xf numFmtId="0" fontId="0" fillId="5" borderId="9" xfId="0" applyFill="1" applyBorder="1" applyAlignment="1">
      <alignment horizontal="center"/>
    </xf>
    <xf numFmtId="0" fontId="0" fillId="5" borderId="9" xfId="0" applyFill="1" applyBorder="1" applyAlignment="1">
      <alignment horizontal="left"/>
    </xf>
    <xf numFmtId="164" fontId="0" fillId="5" borderId="9" xfId="0" applyNumberFormat="1" applyFill="1" applyBorder="1" applyAlignment="1">
      <alignment horizontal="center"/>
    </xf>
    <xf numFmtId="2" fontId="0" fillId="5" borderId="9" xfId="0" applyNumberFormat="1" applyFill="1" applyBorder="1" applyAlignment="1">
      <alignment horizontal="center"/>
    </xf>
    <xf numFmtId="0" fontId="0" fillId="8" borderId="0" xfId="0" applyFill="1" applyBorder="1" applyAlignment="1">
      <alignment horizontal="left"/>
    </xf>
    <xf numFmtId="0" fontId="1" fillId="9" borderId="9" xfId="0" applyFont="1" applyFill="1" applyBorder="1" applyAlignment="1">
      <alignment horizontal="left"/>
    </xf>
    <xf numFmtId="0" fontId="0" fillId="9" borderId="9" xfId="0" applyFill="1" applyBorder="1" applyAlignment="1">
      <alignment horizontal="center"/>
    </xf>
    <xf numFmtId="0" fontId="0" fillId="9" borderId="0" xfId="0" applyFill="1" applyAlignment="1">
      <alignment horizontal="left"/>
    </xf>
    <xf numFmtId="0" fontId="0" fillId="9" borderId="9" xfId="0" applyFill="1" applyBorder="1" applyAlignment="1">
      <alignment horizontal="left"/>
    </xf>
    <xf numFmtId="164" fontId="0" fillId="9" borderId="9" xfId="0" applyNumberFormat="1" applyFill="1" applyBorder="1" applyAlignment="1">
      <alignment horizontal="center"/>
    </xf>
    <xf numFmtId="2" fontId="0" fillId="9" borderId="9" xfId="0" applyNumberForma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Travel times - Central &amp; Eastern Med</a:t>
            </a:r>
          </a:p>
        </c:rich>
      </c:tx>
      <c:layout>
        <c:manualLayout>
          <c:xMode val="edge"/>
          <c:yMode val="edge"/>
          <c:x val="0.15810035842293907"/>
          <c:y val="4.68292634961384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5807439392656567"/>
          <c:y val="0.15360285220123146"/>
          <c:w val="0.78522315527194231"/>
          <c:h val="0.55062692010735081"/>
        </c:manualLayout>
      </c:layout>
      <c:scatterChart>
        <c:scatterStyle val="lineMarker"/>
        <c:varyColors val="0"/>
        <c:ser>
          <c:idx val="0"/>
          <c:order val="0"/>
          <c:tx>
            <c:v>Travel times favourable winds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'P Arnaud 2005'!$J$15:$J$49</c:f>
              <c:numCache>
                <c:formatCode>0</c:formatCode>
                <c:ptCount val="35"/>
                <c:pt idx="0">
                  <c:v>84</c:v>
                </c:pt>
                <c:pt idx="1">
                  <c:v>72</c:v>
                </c:pt>
                <c:pt idx="2">
                  <c:v>110</c:v>
                </c:pt>
                <c:pt idx="3">
                  <c:v>110</c:v>
                </c:pt>
                <c:pt idx="4">
                  <c:v>87</c:v>
                </c:pt>
                <c:pt idx="5">
                  <c:v>96</c:v>
                </c:pt>
                <c:pt idx="6">
                  <c:v>80</c:v>
                </c:pt>
                <c:pt idx="7">
                  <c:v>67</c:v>
                </c:pt>
                <c:pt idx="8">
                  <c:v>72</c:v>
                </c:pt>
                <c:pt idx="9">
                  <c:v>24</c:v>
                </c:pt>
                <c:pt idx="10">
                  <c:v>48</c:v>
                </c:pt>
                <c:pt idx="11">
                  <c:v>40</c:v>
                </c:pt>
                <c:pt idx="12">
                  <c:v>120</c:v>
                </c:pt>
                <c:pt idx="13">
                  <c:v>72</c:v>
                </c:pt>
                <c:pt idx="14" formatCode="General">
                  <c:v>168</c:v>
                </c:pt>
                <c:pt idx="15" formatCode="General">
                  <c:v>96</c:v>
                </c:pt>
                <c:pt idx="16" formatCode="General">
                  <c:v>96</c:v>
                </c:pt>
                <c:pt idx="17" formatCode="General">
                  <c:v>96</c:v>
                </c:pt>
                <c:pt idx="18" formatCode="General">
                  <c:v>55</c:v>
                </c:pt>
                <c:pt idx="19" formatCode="General">
                  <c:v>70</c:v>
                </c:pt>
                <c:pt idx="20" formatCode="General">
                  <c:v>72</c:v>
                </c:pt>
                <c:pt idx="21" formatCode="General">
                  <c:v>72</c:v>
                </c:pt>
                <c:pt idx="22" formatCode="General">
                  <c:v>72</c:v>
                </c:pt>
                <c:pt idx="23" formatCode="General">
                  <c:v>72</c:v>
                </c:pt>
                <c:pt idx="24" formatCode="General">
                  <c:v>72</c:v>
                </c:pt>
                <c:pt idx="25" formatCode="General">
                  <c:v>72</c:v>
                </c:pt>
                <c:pt idx="26" formatCode="General">
                  <c:v>17</c:v>
                </c:pt>
                <c:pt idx="27" formatCode="General">
                  <c:v>24</c:v>
                </c:pt>
                <c:pt idx="28" formatCode="General">
                  <c:v>40</c:v>
                </c:pt>
                <c:pt idx="29" formatCode="General">
                  <c:v>32</c:v>
                </c:pt>
                <c:pt idx="30" formatCode="General">
                  <c:v>40</c:v>
                </c:pt>
                <c:pt idx="31" formatCode="General">
                  <c:v>44</c:v>
                </c:pt>
              </c:numCache>
            </c:numRef>
          </c:xVal>
          <c:yVal>
            <c:numRef>
              <c:f>'P Arnaud 2005'!$K$15:$K$49</c:f>
              <c:numCache>
                <c:formatCode>0</c:formatCode>
                <c:ptCount val="35"/>
                <c:pt idx="0">
                  <c:v>76.646027449844908</c:v>
                </c:pt>
                <c:pt idx="1">
                  <c:v>60.316003094709352</c:v>
                </c:pt>
                <c:pt idx="2">
                  <c:v>82.080234203169439</c:v>
                </c:pt>
                <c:pt idx="3">
                  <c:v>101.12487518832528</c:v>
                </c:pt>
                <c:pt idx="4">
                  <c:v>102</c:v>
                </c:pt>
                <c:pt idx="5">
                  <c:v>95.617328765838678</c:v>
                </c:pt>
                <c:pt idx="6">
                  <c:v>77.255073134294022</c:v>
                </c:pt>
                <c:pt idx="7">
                  <c:v>56.211160677037199</c:v>
                </c:pt>
                <c:pt idx="8">
                  <c:v>51.261589891628958</c:v>
                </c:pt>
                <c:pt idx="9">
                  <c:v>48.688756351230751</c:v>
                </c:pt>
                <c:pt idx="10">
                  <c:v>50.771252385956657</c:v>
                </c:pt>
                <c:pt idx="11">
                  <c:v>50</c:v>
                </c:pt>
                <c:pt idx="12">
                  <c:v>147</c:v>
                </c:pt>
                <c:pt idx="13">
                  <c:v>72.665622246325285</c:v>
                </c:pt>
                <c:pt idx="14" formatCode="General">
                  <c:v>177</c:v>
                </c:pt>
                <c:pt idx="15" formatCode="General">
                  <c:v>61</c:v>
                </c:pt>
                <c:pt idx="16" formatCode="General">
                  <c:v>66</c:v>
                </c:pt>
                <c:pt idx="17" formatCode="General">
                  <c:v>65</c:v>
                </c:pt>
                <c:pt idx="18" formatCode="General">
                  <c:v>51</c:v>
                </c:pt>
                <c:pt idx="19" formatCode="General">
                  <c:v>55</c:v>
                </c:pt>
                <c:pt idx="20" formatCode="General">
                  <c:v>65</c:v>
                </c:pt>
                <c:pt idx="21" formatCode="General">
                  <c:v>82</c:v>
                </c:pt>
                <c:pt idx="22" formatCode="General">
                  <c:v>83</c:v>
                </c:pt>
                <c:pt idx="23" formatCode="General">
                  <c:v>86</c:v>
                </c:pt>
                <c:pt idx="24" formatCode="General">
                  <c:v>94</c:v>
                </c:pt>
                <c:pt idx="25" formatCode="General">
                  <c:v>52</c:v>
                </c:pt>
                <c:pt idx="26" formatCode="General">
                  <c:v>26</c:v>
                </c:pt>
                <c:pt idx="27" formatCode="General">
                  <c:v>24</c:v>
                </c:pt>
                <c:pt idx="28" formatCode="General">
                  <c:v>38</c:v>
                </c:pt>
                <c:pt idx="29" formatCode="General">
                  <c:v>39</c:v>
                </c:pt>
                <c:pt idx="30" formatCode="General">
                  <c:v>27</c:v>
                </c:pt>
                <c:pt idx="31" formatCode="General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51-45E9-9A0F-F0034539370C}"/>
            </c:ext>
          </c:extLst>
        </c:ser>
        <c:ser>
          <c:idx val="4"/>
          <c:order val="1"/>
          <c:tx>
            <c:v>Travel times adverse winds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'P Arnaud 2005'!$Q$15:$Q$49</c:f>
              <c:numCache>
                <c:formatCode>0</c:formatCode>
                <c:ptCount val="35"/>
                <c:pt idx="0">
                  <c:v>87</c:v>
                </c:pt>
                <c:pt idx="1">
                  <c:v>48</c:v>
                </c:pt>
                <c:pt idx="2" formatCode="General">
                  <c:v>96</c:v>
                </c:pt>
                <c:pt idx="3" formatCode="General">
                  <c:v>120</c:v>
                </c:pt>
                <c:pt idx="4" formatCode="General">
                  <c:v>192</c:v>
                </c:pt>
                <c:pt idx="5" formatCode="General">
                  <c:v>36</c:v>
                </c:pt>
                <c:pt idx="6" formatCode="General">
                  <c:v>17</c:v>
                </c:pt>
                <c:pt idx="7" formatCode="General">
                  <c:v>120</c:v>
                </c:pt>
                <c:pt idx="8" formatCode="General">
                  <c:v>42</c:v>
                </c:pt>
                <c:pt idx="9" formatCode="General">
                  <c:v>89</c:v>
                </c:pt>
              </c:numCache>
            </c:numRef>
          </c:xVal>
          <c:yVal>
            <c:numRef>
              <c:f>'P Arnaud 2005'!$R$15:$R$49</c:f>
              <c:numCache>
                <c:formatCode>0</c:formatCode>
                <c:ptCount val="35"/>
                <c:pt idx="0">
                  <c:v>100</c:v>
                </c:pt>
                <c:pt idx="1">
                  <c:v>36.219947127905336</c:v>
                </c:pt>
                <c:pt idx="2" formatCode="General">
                  <c:v>91</c:v>
                </c:pt>
                <c:pt idx="3" formatCode="General">
                  <c:v>138</c:v>
                </c:pt>
                <c:pt idx="4" formatCode="General">
                  <c:v>201</c:v>
                </c:pt>
                <c:pt idx="5" formatCode="General">
                  <c:v>62</c:v>
                </c:pt>
                <c:pt idx="6" formatCode="General">
                  <c:v>22</c:v>
                </c:pt>
                <c:pt idx="7" formatCode="General">
                  <c:v>141</c:v>
                </c:pt>
                <c:pt idx="8" formatCode="General">
                  <c:v>48</c:v>
                </c:pt>
                <c:pt idx="9" formatCode="General">
                  <c:v>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EB6-43C6-AB4A-A7DDD0F13191}"/>
            </c:ext>
          </c:extLst>
        </c:ser>
        <c:ser>
          <c:idx val="1"/>
          <c:order val="2"/>
          <c:tx>
            <c:v>Perfect agreement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317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'P Arnaud 2005'!$M$20:$M$21</c:f>
              <c:numCache>
                <c:formatCode>General</c:formatCode>
                <c:ptCount val="2"/>
                <c:pt idx="0">
                  <c:v>0</c:v>
                </c:pt>
                <c:pt idx="1">
                  <c:v>216</c:v>
                </c:pt>
              </c:numCache>
            </c:numRef>
          </c:xVal>
          <c:yVal>
            <c:numRef>
              <c:f>'P Arnaud 2005'!$N$20:$N$21</c:f>
              <c:numCache>
                <c:formatCode>General</c:formatCode>
                <c:ptCount val="2"/>
                <c:pt idx="0">
                  <c:v>0</c:v>
                </c:pt>
                <c:pt idx="1">
                  <c:v>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51-45E9-9A0F-F0034539370C}"/>
            </c:ext>
          </c:extLst>
        </c:ser>
        <c:ser>
          <c:idx val="2"/>
          <c:order val="3"/>
          <c:tx>
            <c:v>+30%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'P Arnaud 2005'!$M$23:$M$24</c:f>
              <c:numCache>
                <c:formatCode>General</c:formatCode>
                <c:ptCount val="2"/>
                <c:pt idx="0">
                  <c:v>0</c:v>
                </c:pt>
                <c:pt idx="1">
                  <c:v>165</c:v>
                </c:pt>
              </c:numCache>
            </c:numRef>
          </c:xVal>
          <c:yVal>
            <c:numRef>
              <c:f>'P Arnaud 2005'!$N$23:$N$24</c:f>
              <c:numCache>
                <c:formatCode>General</c:formatCode>
                <c:ptCount val="2"/>
                <c:pt idx="0">
                  <c:v>0</c:v>
                </c:pt>
                <c:pt idx="1">
                  <c:v>214.5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F51-45E9-9A0F-F0034539370C}"/>
            </c:ext>
          </c:extLst>
        </c:ser>
        <c:ser>
          <c:idx val="3"/>
          <c:order val="4"/>
          <c:tx>
            <c:v>-30%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50000"/>
                    <a:lumOff val="50000"/>
                  </a:schemeClr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'P Arnaud 2005'!$M$25:$M$26</c:f>
              <c:numCache>
                <c:formatCode>General</c:formatCode>
                <c:ptCount val="2"/>
                <c:pt idx="0" formatCode="0">
                  <c:v>0</c:v>
                </c:pt>
                <c:pt idx="1">
                  <c:v>216</c:v>
                </c:pt>
              </c:numCache>
            </c:numRef>
          </c:xVal>
          <c:yVal>
            <c:numRef>
              <c:f>'P Arnaud 2005'!$N$25:$N$26</c:f>
              <c:numCache>
                <c:formatCode>0</c:formatCode>
                <c:ptCount val="2"/>
                <c:pt idx="0">
                  <c:v>0</c:v>
                </c:pt>
                <c:pt idx="1">
                  <c:v>151.19999999999999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51-45E9-9A0F-F00345393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013056"/>
        <c:axId val="853012400"/>
      </c:scatterChart>
      <c:valAx>
        <c:axId val="853013056"/>
        <c:scaling>
          <c:orientation val="minMax"/>
          <c:max val="2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Travel times (hr) reported in ancient texts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3012400"/>
        <c:crosses val="autoZero"/>
        <c:crossBetween val="midCat"/>
        <c:majorUnit val="24"/>
      </c:valAx>
      <c:valAx>
        <c:axId val="853012400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Computed travel</a:t>
                </a:r>
                <a:r>
                  <a:rPr lang="fr-FR" baseline="0"/>
                  <a:t> times (hr) 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53013056"/>
        <c:crosses val="autoZero"/>
        <c:crossBetween val="midCat"/>
        <c:majorUnit val="2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000620890130671E-2"/>
          <c:y val="0.82333404280555222"/>
          <c:w val="0.98399937910986934"/>
          <c:h val="0.13332594498934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11</xdr:row>
      <xdr:rowOff>14286</xdr:rowOff>
    </xdr:from>
    <xdr:to>
      <xdr:col>15</xdr:col>
      <xdr:colOff>609600</xdr:colOff>
      <xdr:row>36</xdr:row>
      <xdr:rowOff>133349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80B968B-069F-410A-AFE2-E7B933E7F5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171450</xdr:rowOff>
    </xdr:from>
    <xdr:to>
      <xdr:col>2</xdr:col>
      <xdr:colOff>314326</xdr:colOff>
      <xdr:row>57</xdr:row>
      <xdr:rowOff>129143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748457A-2780-45BB-8103-74C300E01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3950"/>
          <a:ext cx="2609851" cy="22436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</xdr:rowOff>
    </xdr:from>
    <xdr:to>
      <xdr:col>2</xdr:col>
      <xdr:colOff>436119</xdr:colOff>
      <xdr:row>43</xdr:row>
      <xdr:rowOff>130452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A6501F6-E147-422C-A3F5-8CBEFD584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01"/>
          <a:ext cx="2731644" cy="2225951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65</xdr:row>
      <xdr:rowOff>114300</xdr:rowOff>
    </xdr:from>
    <xdr:to>
      <xdr:col>6</xdr:col>
      <xdr:colOff>568692</xdr:colOff>
      <xdr:row>72</xdr:row>
      <xdr:rowOff>76199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FFCE2FC-F91A-4E04-8FE5-BC8120404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2625" y="12496800"/>
          <a:ext cx="3959592" cy="1295399"/>
        </a:xfrm>
        <a:prstGeom prst="rect">
          <a:avLst/>
        </a:prstGeom>
      </xdr:spPr>
    </xdr:pic>
    <xdr:clientData/>
  </xdr:twoCellAnchor>
  <xdr:twoCellAnchor editAs="oneCell">
    <xdr:from>
      <xdr:col>14</xdr:col>
      <xdr:colOff>647700</xdr:colOff>
      <xdr:row>30</xdr:row>
      <xdr:rowOff>104775</xdr:rowOff>
    </xdr:from>
    <xdr:to>
      <xdr:col>19</xdr:col>
      <xdr:colOff>714977</xdr:colOff>
      <xdr:row>44</xdr:row>
      <xdr:rowOff>187433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E779A14-6BBA-4E80-A1AB-70F1DA24A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5819775"/>
          <a:ext cx="3877277" cy="2749658"/>
        </a:xfrm>
        <a:prstGeom prst="rect">
          <a:avLst/>
        </a:prstGeom>
      </xdr:spPr>
    </xdr:pic>
    <xdr:clientData/>
  </xdr:twoCellAnchor>
  <xdr:twoCellAnchor editAs="oneCell">
    <xdr:from>
      <xdr:col>4</xdr:col>
      <xdr:colOff>630596</xdr:colOff>
      <xdr:row>31</xdr:row>
      <xdr:rowOff>38100</xdr:rowOff>
    </xdr:from>
    <xdr:to>
      <xdr:col>11</xdr:col>
      <xdr:colOff>493775</xdr:colOff>
      <xdr:row>52</xdr:row>
      <xdr:rowOff>127254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80373BB-9487-4A99-9386-0F8A31DB2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0121" y="5943600"/>
          <a:ext cx="5197179" cy="40896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19050</xdr:rowOff>
    </xdr:from>
    <xdr:to>
      <xdr:col>10</xdr:col>
      <xdr:colOff>752475</xdr:colOff>
      <xdr:row>73</xdr:row>
      <xdr:rowOff>61722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A1463B3-ACD4-4E41-AB88-7C955A713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29550"/>
          <a:ext cx="9144000" cy="61386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174B-6894-48A6-8AAC-7BE36DE15390}">
  <dimension ref="A1:R101"/>
  <sheetViews>
    <sheetView topLeftCell="F13" workbookViewId="0">
      <selection activeCell="Q33" sqref="Q33"/>
    </sheetView>
  </sheetViews>
  <sheetFormatPr baseColWidth="10" defaultRowHeight="15" x14ac:dyDescent="0.25"/>
  <cols>
    <col min="1" max="1" width="11.42578125" style="2"/>
    <col min="2" max="6" width="16.7109375" style="2" customWidth="1"/>
    <col min="7" max="7" width="39.42578125" style="2" customWidth="1"/>
    <col min="8" max="16384" width="11.42578125" style="2"/>
  </cols>
  <sheetData>
    <row r="1" spans="1:18" s="1" customFormat="1" x14ac:dyDescent="0.25">
      <c r="A1" s="1" t="s">
        <v>40</v>
      </c>
    </row>
    <row r="2" spans="1:18" s="1" customFormat="1" x14ac:dyDescent="0.25">
      <c r="A2" s="3" t="s">
        <v>19</v>
      </c>
      <c r="B2" s="3" t="s">
        <v>20</v>
      </c>
      <c r="C2" s="3" t="s">
        <v>21</v>
      </c>
      <c r="D2" s="3" t="s">
        <v>24</v>
      </c>
      <c r="E2" s="3" t="s">
        <v>23</v>
      </c>
      <c r="F2" s="3" t="s">
        <v>35</v>
      </c>
      <c r="G2" s="3" t="s">
        <v>29</v>
      </c>
      <c r="H2" s="3" t="s">
        <v>169</v>
      </c>
      <c r="J2" s="5" t="s">
        <v>69</v>
      </c>
      <c r="K2" s="5"/>
    </row>
    <row r="3" spans="1:18" s="1" customFormat="1" x14ac:dyDescent="0.25">
      <c r="A3" s="61" t="s">
        <v>236</v>
      </c>
      <c r="B3" s="61"/>
      <c r="C3" s="61"/>
      <c r="D3" s="61"/>
      <c r="E3" s="61"/>
      <c r="F3" s="61"/>
      <c r="G3" s="61"/>
      <c r="H3" s="61" t="s">
        <v>363</v>
      </c>
      <c r="J3" s="5" t="s">
        <v>43</v>
      </c>
      <c r="K3" s="5"/>
    </row>
    <row r="4" spans="1:18" x14ac:dyDescent="0.25">
      <c r="J4" s="2" t="s">
        <v>136</v>
      </c>
    </row>
    <row r="5" spans="1:18" x14ac:dyDescent="0.25">
      <c r="J5" s="2" t="s">
        <v>99</v>
      </c>
    </row>
    <row r="6" spans="1:18" x14ac:dyDescent="0.25">
      <c r="J6" s="2" t="s">
        <v>220</v>
      </c>
    </row>
    <row r="7" spans="1:18" x14ac:dyDescent="0.25">
      <c r="J7" s="2" t="s">
        <v>221</v>
      </c>
    </row>
    <row r="8" spans="1:18" s="1" customFormat="1" x14ac:dyDescent="0.25">
      <c r="A8" s="61" t="s">
        <v>235</v>
      </c>
      <c r="B8" s="61"/>
      <c r="C8" s="61"/>
      <c r="D8" s="61"/>
      <c r="E8" s="61"/>
      <c r="F8" s="61"/>
      <c r="G8" s="61"/>
      <c r="H8" s="61" t="s">
        <v>363</v>
      </c>
      <c r="K8" s="26"/>
      <c r="L8" s="2" t="s">
        <v>223</v>
      </c>
    </row>
    <row r="9" spans="1:18" s="5" customFormat="1" x14ac:dyDescent="0.25">
      <c r="A9" s="5">
        <v>47</v>
      </c>
      <c r="B9" s="2" t="s">
        <v>238</v>
      </c>
      <c r="C9" s="5" t="s">
        <v>336</v>
      </c>
      <c r="D9" s="5" t="s">
        <v>241</v>
      </c>
      <c r="E9" s="5" t="s">
        <v>240</v>
      </c>
      <c r="F9" s="5" t="s">
        <v>239</v>
      </c>
      <c r="G9" s="5" t="s">
        <v>304</v>
      </c>
      <c r="H9" s="80">
        <v>76.646027449844908</v>
      </c>
      <c r="I9" s="82"/>
      <c r="K9" s="28"/>
      <c r="L9" s="2" t="s">
        <v>222</v>
      </c>
    </row>
    <row r="10" spans="1:18" s="5" customFormat="1" x14ac:dyDescent="0.25">
      <c r="A10" s="5">
        <v>48</v>
      </c>
      <c r="B10" s="2" t="s">
        <v>319</v>
      </c>
      <c r="C10" s="5" t="s">
        <v>338</v>
      </c>
      <c r="D10" s="5">
        <v>72</v>
      </c>
      <c r="E10" s="5">
        <v>3000</v>
      </c>
      <c r="F10" s="5" t="s">
        <v>242</v>
      </c>
      <c r="H10" s="80">
        <v>60.316003094709352</v>
      </c>
      <c r="I10" s="82"/>
    </row>
    <row r="11" spans="1:18" x14ac:dyDescent="0.25">
      <c r="A11" s="2">
        <v>49</v>
      </c>
      <c r="B11" s="2" t="s">
        <v>238</v>
      </c>
      <c r="C11" s="2" t="s">
        <v>340</v>
      </c>
      <c r="D11" s="2">
        <v>110</v>
      </c>
      <c r="E11" s="2">
        <v>4600</v>
      </c>
      <c r="F11" s="2" t="s">
        <v>239</v>
      </c>
      <c r="H11" s="80">
        <v>82.080234203169439</v>
      </c>
      <c r="I11" s="82"/>
    </row>
    <row r="12" spans="1:18" x14ac:dyDescent="0.25">
      <c r="A12" s="2">
        <v>50</v>
      </c>
      <c r="B12" s="2" t="s">
        <v>238</v>
      </c>
      <c r="C12" s="2" t="s">
        <v>66</v>
      </c>
      <c r="D12" s="2">
        <v>110</v>
      </c>
      <c r="E12" s="2">
        <v>4500</v>
      </c>
      <c r="F12" s="2" t="s">
        <v>65</v>
      </c>
      <c r="H12" s="80">
        <v>101.12487518832528</v>
      </c>
      <c r="I12" s="82"/>
      <c r="J12" s="41" t="s">
        <v>227</v>
      </c>
      <c r="K12" s="42" t="s">
        <v>228</v>
      </c>
      <c r="Q12" s="51" t="s">
        <v>229</v>
      </c>
      <c r="R12" s="52" t="s">
        <v>228</v>
      </c>
    </row>
    <row r="13" spans="1:18" x14ac:dyDescent="0.25">
      <c r="A13" s="2">
        <v>50</v>
      </c>
      <c r="B13" s="2" t="s">
        <v>244</v>
      </c>
      <c r="C13" s="2" t="s">
        <v>251</v>
      </c>
      <c r="D13" s="2" t="s">
        <v>246</v>
      </c>
      <c r="F13" s="2" t="s">
        <v>245</v>
      </c>
      <c r="G13" s="2" t="s">
        <v>247</v>
      </c>
      <c r="H13" s="31">
        <v>68</v>
      </c>
      <c r="I13" s="68"/>
      <c r="J13" s="43" t="s">
        <v>181</v>
      </c>
      <c r="K13" s="44" t="s">
        <v>183</v>
      </c>
      <c r="Q13" s="53" t="s">
        <v>181</v>
      </c>
      <c r="R13" s="54" t="s">
        <v>183</v>
      </c>
    </row>
    <row r="14" spans="1:18" x14ac:dyDescent="0.25">
      <c r="A14" s="2">
        <v>51</v>
      </c>
      <c r="B14" s="2" t="s">
        <v>249</v>
      </c>
      <c r="C14" s="2" t="s">
        <v>248</v>
      </c>
      <c r="D14" s="2">
        <v>87</v>
      </c>
      <c r="E14" s="2">
        <v>3600</v>
      </c>
      <c r="F14" s="2" t="s">
        <v>250</v>
      </c>
      <c r="G14" s="2" t="s">
        <v>357</v>
      </c>
      <c r="H14" s="80">
        <v>102</v>
      </c>
      <c r="I14" s="68"/>
      <c r="J14" s="55" t="s">
        <v>182</v>
      </c>
      <c r="K14" s="56" t="s">
        <v>184</v>
      </c>
      <c r="Q14" s="57" t="s">
        <v>182</v>
      </c>
      <c r="R14" s="58" t="s">
        <v>184</v>
      </c>
    </row>
    <row r="15" spans="1:18" x14ac:dyDescent="0.25">
      <c r="A15" s="2">
        <v>52</v>
      </c>
      <c r="B15" s="2" t="s">
        <v>252</v>
      </c>
      <c r="C15" s="2" t="s">
        <v>254</v>
      </c>
      <c r="D15" s="2" t="s">
        <v>256</v>
      </c>
      <c r="E15" s="2" t="s">
        <v>255</v>
      </c>
      <c r="F15" s="2" t="s">
        <v>253</v>
      </c>
      <c r="H15" s="81">
        <v>95.617328765838678</v>
      </c>
      <c r="I15" s="68"/>
      <c r="J15" s="85">
        <v>84</v>
      </c>
      <c r="K15" s="86">
        <v>76.646027449844908</v>
      </c>
      <c r="Q15" s="89">
        <v>87</v>
      </c>
      <c r="R15" s="90">
        <v>100</v>
      </c>
    </row>
    <row r="16" spans="1:18" x14ac:dyDescent="0.25">
      <c r="A16" s="2">
        <v>53</v>
      </c>
      <c r="B16" s="2" t="s">
        <v>257</v>
      </c>
      <c r="C16" s="2" t="s">
        <v>258</v>
      </c>
      <c r="D16" s="2">
        <v>80</v>
      </c>
      <c r="E16" s="2">
        <v>3300</v>
      </c>
      <c r="F16" s="2" t="s">
        <v>260</v>
      </c>
      <c r="H16" s="81">
        <v>77.255073134294022</v>
      </c>
      <c r="I16" s="68"/>
      <c r="J16" s="87">
        <v>72</v>
      </c>
      <c r="K16" s="88">
        <v>60.316003094709352</v>
      </c>
      <c r="Q16" s="89">
        <v>48</v>
      </c>
      <c r="R16" s="90">
        <v>36.219947127905336</v>
      </c>
    </row>
    <row r="17" spans="1:18" x14ac:dyDescent="0.25">
      <c r="A17" s="2">
        <v>54</v>
      </c>
      <c r="B17" s="2" t="s">
        <v>258</v>
      </c>
      <c r="C17" s="2" t="s">
        <v>257</v>
      </c>
      <c r="D17" s="2">
        <v>87</v>
      </c>
      <c r="E17" s="2">
        <v>3600</v>
      </c>
      <c r="F17" s="2" t="s">
        <v>259</v>
      </c>
      <c r="H17" s="31">
        <v>100</v>
      </c>
      <c r="I17" s="68"/>
      <c r="J17" s="87">
        <v>110</v>
      </c>
      <c r="K17" s="88">
        <v>82.080234203169439</v>
      </c>
      <c r="Q17" s="93">
        <v>96</v>
      </c>
      <c r="R17" s="94">
        <v>91</v>
      </c>
    </row>
    <row r="18" spans="1:18" x14ac:dyDescent="0.25">
      <c r="A18" s="2" t="s">
        <v>261</v>
      </c>
      <c r="B18" s="2" t="s">
        <v>243</v>
      </c>
      <c r="C18" s="2" t="s">
        <v>254</v>
      </c>
      <c r="D18" s="2">
        <v>67</v>
      </c>
      <c r="E18" s="2">
        <v>2800</v>
      </c>
      <c r="F18" s="2" t="s">
        <v>259</v>
      </c>
      <c r="G18" s="2" t="s">
        <v>264</v>
      </c>
      <c r="H18" s="81">
        <v>56.211160677037199</v>
      </c>
      <c r="I18" s="68"/>
      <c r="J18" s="87">
        <v>110</v>
      </c>
      <c r="K18" s="88">
        <v>101.12487518832528</v>
      </c>
      <c r="Q18" s="45">
        <v>120</v>
      </c>
      <c r="R18" s="46">
        <v>138</v>
      </c>
    </row>
    <row r="19" spans="1:18" x14ac:dyDescent="0.25">
      <c r="A19" s="2" t="s">
        <v>262</v>
      </c>
      <c r="B19" s="2" t="s">
        <v>243</v>
      </c>
      <c r="C19" s="2" t="s">
        <v>254</v>
      </c>
      <c r="D19" s="2">
        <v>72</v>
      </c>
      <c r="E19" s="2">
        <v>3000</v>
      </c>
      <c r="F19" s="2" t="s">
        <v>259</v>
      </c>
      <c r="G19" s="2" t="s">
        <v>263</v>
      </c>
      <c r="H19" s="81">
        <v>51.261589891628958</v>
      </c>
      <c r="I19" s="68"/>
      <c r="J19" s="89">
        <v>87</v>
      </c>
      <c r="K19" s="90">
        <v>102</v>
      </c>
      <c r="M19" s="2" t="s">
        <v>179</v>
      </c>
      <c r="N19" s="2" t="s">
        <v>180</v>
      </c>
      <c r="Q19" s="45">
        <v>192</v>
      </c>
      <c r="R19" s="46">
        <v>201</v>
      </c>
    </row>
    <row r="20" spans="1:18" x14ac:dyDescent="0.25">
      <c r="A20" s="2">
        <v>56</v>
      </c>
      <c r="B20" s="2" t="s">
        <v>66</v>
      </c>
      <c r="C20" s="2" t="s">
        <v>254</v>
      </c>
      <c r="D20" s="2">
        <v>24</v>
      </c>
      <c r="E20" s="2">
        <v>1000</v>
      </c>
      <c r="F20" s="2" t="s">
        <v>265</v>
      </c>
      <c r="H20" s="81">
        <v>48.688756351230751</v>
      </c>
      <c r="I20" s="68"/>
      <c r="J20" s="89">
        <v>96</v>
      </c>
      <c r="K20" s="90">
        <v>95.617328765838678</v>
      </c>
      <c r="M20" s="2">
        <v>0</v>
      </c>
      <c r="N20" s="2">
        <v>0</v>
      </c>
      <c r="Q20" s="45">
        <v>36</v>
      </c>
      <c r="R20" s="46">
        <v>62</v>
      </c>
    </row>
    <row r="21" spans="1:18" x14ac:dyDescent="0.25">
      <c r="A21" s="2">
        <v>57</v>
      </c>
      <c r="B21" s="2" t="s">
        <v>254</v>
      </c>
      <c r="C21" s="2" t="s">
        <v>66</v>
      </c>
      <c r="D21" s="2">
        <v>48</v>
      </c>
      <c r="E21" s="2">
        <v>2000</v>
      </c>
      <c r="F21" s="2" t="s">
        <v>38</v>
      </c>
      <c r="H21" s="81">
        <v>50.771252385956657</v>
      </c>
      <c r="I21" s="68"/>
      <c r="J21" s="89">
        <v>80</v>
      </c>
      <c r="K21" s="90">
        <v>77.255073134294022</v>
      </c>
      <c r="M21" s="2">
        <v>216</v>
      </c>
      <c r="N21" s="2">
        <v>216</v>
      </c>
      <c r="Q21" s="45">
        <v>17</v>
      </c>
      <c r="R21" s="46">
        <v>22</v>
      </c>
    </row>
    <row r="22" spans="1:18" x14ac:dyDescent="0.25">
      <c r="A22" s="2">
        <v>58</v>
      </c>
      <c r="B22" s="2" t="s">
        <v>266</v>
      </c>
      <c r="C22" s="2" t="s">
        <v>305</v>
      </c>
      <c r="D22" s="2">
        <v>36</v>
      </c>
      <c r="E22" s="2">
        <v>1500</v>
      </c>
      <c r="F22" s="2" t="s">
        <v>267</v>
      </c>
      <c r="G22" s="2" t="s">
        <v>350</v>
      </c>
      <c r="H22" s="81">
        <v>117.2643510660515</v>
      </c>
      <c r="I22" s="68"/>
      <c r="J22" s="89">
        <v>67</v>
      </c>
      <c r="K22" s="90">
        <v>56.211160677037199</v>
      </c>
      <c r="Q22" s="45">
        <v>120</v>
      </c>
      <c r="R22" s="46">
        <v>141</v>
      </c>
    </row>
    <row r="23" spans="1:18" x14ac:dyDescent="0.25">
      <c r="A23" s="2">
        <v>59</v>
      </c>
      <c r="B23" s="2" t="s">
        <v>306</v>
      </c>
      <c r="C23" s="2" t="s">
        <v>268</v>
      </c>
      <c r="D23" s="2">
        <v>48</v>
      </c>
      <c r="E23" s="2">
        <v>2000</v>
      </c>
      <c r="F23" s="2" t="s">
        <v>267</v>
      </c>
      <c r="H23" s="31">
        <v>36.219947127905336</v>
      </c>
      <c r="I23" s="68"/>
      <c r="J23" s="89">
        <v>72</v>
      </c>
      <c r="K23" s="90">
        <v>51.261589891628958</v>
      </c>
      <c r="M23" s="2">
        <v>0</v>
      </c>
      <c r="N23" s="2">
        <f>M23*(1+0.3)</f>
        <v>0</v>
      </c>
      <c r="Q23" s="45">
        <v>42</v>
      </c>
      <c r="R23" s="46">
        <v>48</v>
      </c>
    </row>
    <row r="24" spans="1:18" x14ac:dyDescent="0.25">
      <c r="A24" s="2">
        <v>60</v>
      </c>
      <c r="B24" s="2" t="s">
        <v>269</v>
      </c>
      <c r="C24" s="2" t="s">
        <v>243</v>
      </c>
      <c r="D24" s="2">
        <v>17</v>
      </c>
      <c r="E24" s="2">
        <v>700</v>
      </c>
      <c r="F24" s="2" t="s">
        <v>38</v>
      </c>
      <c r="H24" s="25"/>
      <c r="I24" s="68"/>
      <c r="J24" s="89">
        <v>24</v>
      </c>
      <c r="K24" s="90">
        <v>48.688756351230751</v>
      </c>
      <c r="M24" s="2">
        <v>165</v>
      </c>
      <c r="N24" s="2">
        <f>M24*(1+0.3)</f>
        <v>214.5</v>
      </c>
      <c r="Q24" s="83">
        <v>89</v>
      </c>
      <c r="R24" s="84">
        <v>127</v>
      </c>
    </row>
    <row r="25" spans="1:18" x14ac:dyDescent="0.25">
      <c r="A25" s="2">
        <v>61</v>
      </c>
      <c r="B25" s="2" t="s">
        <v>270</v>
      </c>
      <c r="C25" s="2" t="s">
        <v>271</v>
      </c>
      <c r="D25" s="2">
        <v>16</v>
      </c>
      <c r="E25" s="2">
        <v>650</v>
      </c>
      <c r="F25" s="2" t="s">
        <v>272</v>
      </c>
      <c r="H25" s="25"/>
      <c r="I25" s="68"/>
      <c r="J25" s="89">
        <v>48</v>
      </c>
      <c r="K25" s="90">
        <v>50.771252385956657</v>
      </c>
      <c r="M25" s="25">
        <v>0</v>
      </c>
      <c r="N25" s="25">
        <f>M25*(1-0.3)</f>
        <v>0</v>
      </c>
      <c r="Q25" s="47"/>
      <c r="R25" s="48"/>
    </row>
    <row r="26" spans="1:18" x14ac:dyDescent="0.25">
      <c r="A26" s="2">
        <v>62</v>
      </c>
      <c r="B26" s="2" t="s">
        <v>273</v>
      </c>
      <c r="C26" s="2" t="s">
        <v>278</v>
      </c>
      <c r="D26" s="2">
        <v>12</v>
      </c>
      <c r="E26" s="2">
        <v>500</v>
      </c>
      <c r="F26" s="2" t="s">
        <v>274</v>
      </c>
      <c r="H26" s="25"/>
      <c r="I26" s="68"/>
      <c r="J26" s="89">
        <v>40</v>
      </c>
      <c r="K26" s="90">
        <v>50</v>
      </c>
      <c r="M26" s="2">
        <v>216</v>
      </c>
      <c r="N26" s="25">
        <f>M26*(1-0.3)</f>
        <v>151.19999999999999</v>
      </c>
      <c r="Q26" s="91"/>
      <c r="R26" s="92"/>
    </row>
    <row r="27" spans="1:18" x14ac:dyDescent="0.25">
      <c r="A27" s="2">
        <v>63</v>
      </c>
      <c r="B27" s="2" t="s">
        <v>238</v>
      </c>
      <c r="C27" s="2" t="s">
        <v>275</v>
      </c>
      <c r="D27" s="2">
        <v>17</v>
      </c>
      <c r="E27" s="2">
        <v>700</v>
      </c>
      <c r="F27" s="2" t="s">
        <v>276</v>
      </c>
      <c r="H27" s="25"/>
      <c r="I27" s="68"/>
      <c r="J27" s="89">
        <v>120</v>
      </c>
      <c r="K27" s="90">
        <v>147</v>
      </c>
      <c r="Q27" s="47"/>
      <c r="R27" s="48"/>
    </row>
    <row r="28" spans="1:18" x14ac:dyDescent="0.25">
      <c r="A28" s="2">
        <v>64</v>
      </c>
      <c r="B28" s="2" t="s">
        <v>238</v>
      </c>
      <c r="C28" s="2" t="s">
        <v>278</v>
      </c>
      <c r="D28" s="2">
        <v>17</v>
      </c>
      <c r="E28" s="2">
        <v>700</v>
      </c>
      <c r="F28" s="2" t="s">
        <v>276</v>
      </c>
      <c r="H28" s="25"/>
      <c r="I28" s="68"/>
      <c r="J28" s="89">
        <v>72</v>
      </c>
      <c r="K28" s="90">
        <v>72.665622246325285</v>
      </c>
      <c r="Q28" s="47"/>
      <c r="R28" s="48"/>
    </row>
    <row r="29" spans="1:18" x14ac:dyDescent="0.25">
      <c r="A29" s="2">
        <v>65</v>
      </c>
      <c r="B29" s="2" t="s">
        <v>277</v>
      </c>
      <c r="C29" s="2" t="s">
        <v>278</v>
      </c>
      <c r="D29" s="2">
        <v>17</v>
      </c>
      <c r="E29" s="2">
        <v>700</v>
      </c>
      <c r="F29" s="2" t="s">
        <v>279</v>
      </c>
      <c r="H29" s="25"/>
      <c r="I29" s="68"/>
      <c r="J29" s="93">
        <v>168</v>
      </c>
      <c r="K29" s="94">
        <v>177</v>
      </c>
      <c r="Q29" s="47"/>
      <c r="R29" s="48"/>
    </row>
    <row r="30" spans="1:18" x14ac:dyDescent="0.25">
      <c r="A30" s="2">
        <v>66</v>
      </c>
      <c r="B30" s="2" t="s">
        <v>278</v>
      </c>
      <c r="C30" s="2" t="s">
        <v>280</v>
      </c>
      <c r="D30" s="2">
        <v>22</v>
      </c>
      <c r="E30" s="2">
        <v>900</v>
      </c>
      <c r="F30" s="2" t="s">
        <v>279</v>
      </c>
      <c r="H30" s="25"/>
      <c r="I30" s="68"/>
      <c r="J30" s="45">
        <v>96</v>
      </c>
      <c r="K30" s="46">
        <v>61</v>
      </c>
      <c r="Q30" s="47"/>
      <c r="R30" s="48"/>
    </row>
    <row r="31" spans="1:18" x14ac:dyDescent="0.25">
      <c r="A31" s="2">
        <v>67</v>
      </c>
      <c r="B31" s="2" t="s">
        <v>307</v>
      </c>
      <c r="C31" s="2" t="s">
        <v>238</v>
      </c>
      <c r="D31" s="2">
        <v>40</v>
      </c>
      <c r="E31" s="2">
        <v>1600</v>
      </c>
      <c r="F31" s="2" t="s">
        <v>282</v>
      </c>
      <c r="G31" s="2" t="s">
        <v>281</v>
      </c>
      <c r="H31" s="81">
        <v>50</v>
      </c>
      <c r="I31" s="68"/>
      <c r="J31" s="45">
        <v>96</v>
      </c>
      <c r="K31" s="46">
        <v>66</v>
      </c>
      <c r="Q31" s="47"/>
      <c r="R31" s="48"/>
    </row>
    <row r="32" spans="1:18" x14ac:dyDescent="0.25">
      <c r="A32" s="2">
        <v>68</v>
      </c>
      <c r="B32" s="2" t="s">
        <v>238</v>
      </c>
      <c r="C32" s="2" t="s">
        <v>280</v>
      </c>
      <c r="D32" s="2" t="s">
        <v>285</v>
      </c>
      <c r="E32" s="2" t="s">
        <v>283</v>
      </c>
      <c r="F32" s="2" t="s">
        <v>284</v>
      </c>
      <c r="H32" s="25"/>
      <c r="I32" s="68"/>
      <c r="J32" s="45">
        <v>96</v>
      </c>
      <c r="K32" s="46">
        <v>65</v>
      </c>
      <c r="Q32" s="47"/>
      <c r="R32" s="48"/>
    </row>
    <row r="33" spans="1:18" x14ac:dyDescent="0.25">
      <c r="A33" s="2">
        <v>69</v>
      </c>
      <c r="B33" s="2" t="s">
        <v>238</v>
      </c>
      <c r="C33" s="2" t="s">
        <v>61</v>
      </c>
      <c r="D33" s="2">
        <v>24</v>
      </c>
      <c r="E33" s="2">
        <v>1000</v>
      </c>
      <c r="F33" s="2" t="s">
        <v>65</v>
      </c>
      <c r="H33" s="25"/>
      <c r="I33" s="68"/>
      <c r="J33" s="45">
        <v>55</v>
      </c>
      <c r="K33" s="46">
        <v>51</v>
      </c>
      <c r="Q33" s="47"/>
      <c r="R33" s="48"/>
    </row>
    <row r="34" spans="1:18" x14ac:dyDescent="0.25">
      <c r="A34" s="2">
        <v>70</v>
      </c>
      <c r="B34" s="2" t="s">
        <v>286</v>
      </c>
      <c r="C34" s="2" t="s">
        <v>287</v>
      </c>
      <c r="D34" s="2">
        <v>12</v>
      </c>
      <c r="F34" s="2" t="s">
        <v>288</v>
      </c>
      <c r="H34" s="25"/>
      <c r="I34" s="68"/>
      <c r="J34" s="45">
        <v>70</v>
      </c>
      <c r="K34" s="46">
        <v>55</v>
      </c>
      <c r="Q34" s="47"/>
      <c r="R34" s="48"/>
    </row>
    <row r="35" spans="1:18" x14ac:dyDescent="0.25">
      <c r="A35" s="2">
        <v>71</v>
      </c>
      <c r="B35" s="2" t="s">
        <v>289</v>
      </c>
      <c r="C35" s="2" t="s">
        <v>308</v>
      </c>
      <c r="D35" s="2">
        <v>120</v>
      </c>
      <c r="E35" s="2">
        <v>5000</v>
      </c>
      <c r="F35" s="2" t="s">
        <v>250</v>
      </c>
      <c r="G35" s="2" t="s">
        <v>290</v>
      </c>
      <c r="H35" s="81">
        <v>147</v>
      </c>
      <c r="I35" s="68"/>
      <c r="J35" s="45">
        <v>72</v>
      </c>
      <c r="K35" s="46">
        <v>65</v>
      </c>
      <c r="Q35" s="47"/>
      <c r="R35" s="48"/>
    </row>
    <row r="36" spans="1:18" x14ac:dyDescent="0.25">
      <c r="A36" s="2" t="s">
        <v>291</v>
      </c>
      <c r="B36" s="2" t="s">
        <v>248</v>
      </c>
      <c r="C36" s="2" t="s">
        <v>258</v>
      </c>
      <c r="D36" s="2">
        <v>72</v>
      </c>
      <c r="E36" s="2">
        <v>3000</v>
      </c>
      <c r="F36" s="2" t="s">
        <v>292</v>
      </c>
      <c r="G36" s="2" t="s">
        <v>295</v>
      </c>
      <c r="H36" s="81">
        <v>72.665622246325285</v>
      </c>
      <c r="I36" s="68"/>
      <c r="J36" s="45">
        <v>72</v>
      </c>
      <c r="K36" s="46">
        <v>82</v>
      </c>
      <c r="Q36" s="47"/>
      <c r="R36" s="48"/>
    </row>
    <row r="37" spans="1:18" x14ac:dyDescent="0.25">
      <c r="A37" s="2" t="s">
        <v>293</v>
      </c>
      <c r="B37" s="2" t="s">
        <v>308</v>
      </c>
      <c r="C37" s="2" t="s">
        <v>258</v>
      </c>
      <c r="D37" s="2" t="s">
        <v>296</v>
      </c>
      <c r="E37" s="2" t="s">
        <v>67</v>
      </c>
      <c r="F37" s="2" t="s">
        <v>294</v>
      </c>
      <c r="G37" s="2" t="s">
        <v>263</v>
      </c>
      <c r="I37" s="34"/>
      <c r="J37" s="45">
        <v>72</v>
      </c>
      <c r="K37" s="46">
        <v>83</v>
      </c>
      <c r="Q37" s="47"/>
      <c r="R37" s="48"/>
    </row>
    <row r="38" spans="1:18" x14ac:dyDescent="0.25">
      <c r="A38" s="2">
        <v>73</v>
      </c>
      <c r="B38" s="2" t="s">
        <v>308</v>
      </c>
      <c r="C38" s="2" t="s">
        <v>258</v>
      </c>
      <c r="D38" s="2">
        <v>96</v>
      </c>
      <c r="E38" s="2">
        <v>4000</v>
      </c>
      <c r="F38" s="2" t="s">
        <v>259</v>
      </c>
      <c r="G38" s="2" t="s">
        <v>297</v>
      </c>
      <c r="H38" s="28">
        <v>91</v>
      </c>
      <c r="I38" s="34"/>
      <c r="J38" s="45">
        <v>72</v>
      </c>
      <c r="K38" s="46">
        <v>86</v>
      </c>
      <c r="L38" s="17"/>
      <c r="M38" s="17"/>
      <c r="Q38" s="47"/>
      <c r="R38" s="48"/>
    </row>
    <row r="39" spans="1:18" x14ac:dyDescent="0.25">
      <c r="A39" s="2">
        <v>74</v>
      </c>
      <c r="B39" s="2" t="s">
        <v>258</v>
      </c>
      <c r="C39" s="2" t="s">
        <v>298</v>
      </c>
      <c r="D39" s="2">
        <v>24</v>
      </c>
      <c r="E39" s="2">
        <v>1000</v>
      </c>
      <c r="F39" s="2" t="s">
        <v>259</v>
      </c>
      <c r="I39" s="34"/>
      <c r="J39" s="45">
        <v>72</v>
      </c>
      <c r="K39" s="46">
        <v>94</v>
      </c>
      <c r="L39" s="95"/>
      <c r="M39" s="95"/>
      <c r="N39" s="95"/>
      <c r="O39" s="95"/>
      <c r="Q39" s="47"/>
      <c r="R39" s="48"/>
    </row>
    <row r="40" spans="1:18" x14ac:dyDescent="0.25">
      <c r="A40" s="2">
        <v>75</v>
      </c>
      <c r="B40" s="2" t="s">
        <v>299</v>
      </c>
      <c r="C40" s="2" t="s">
        <v>252</v>
      </c>
      <c r="D40" s="2">
        <v>18</v>
      </c>
      <c r="E40" s="2">
        <v>800</v>
      </c>
      <c r="F40" s="2" t="s">
        <v>300</v>
      </c>
      <c r="I40" s="34"/>
      <c r="J40" s="45">
        <v>72</v>
      </c>
      <c r="K40" s="46">
        <v>52</v>
      </c>
      <c r="L40" s="95"/>
      <c r="M40" s="97">
        <v>84</v>
      </c>
      <c r="N40" s="98">
        <v>76.646027449844908</v>
      </c>
      <c r="O40" s="95"/>
      <c r="Q40" s="47"/>
      <c r="R40" s="48"/>
    </row>
    <row r="41" spans="1:18" x14ac:dyDescent="0.25">
      <c r="A41" s="2">
        <v>76</v>
      </c>
      <c r="B41" s="2" t="s">
        <v>299</v>
      </c>
      <c r="C41" s="2" t="s">
        <v>252</v>
      </c>
      <c r="D41" s="2">
        <v>48</v>
      </c>
      <c r="E41" s="2">
        <v>2000</v>
      </c>
      <c r="F41" s="2" t="s">
        <v>300</v>
      </c>
      <c r="G41" s="2" t="s">
        <v>301</v>
      </c>
      <c r="I41" s="34"/>
      <c r="J41" s="45">
        <v>17</v>
      </c>
      <c r="K41" s="46">
        <v>26</v>
      </c>
      <c r="L41" s="95"/>
      <c r="M41" s="99">
        <v>72</v>
      </c>
      <c r="N41" s="100">
        <v>60.316003094709352</v>
      </c>
      <c r="O41" s="95"/>
      <c r="Q41" s="47"/>
      <c r="R41" s="48"/>
    </row>
    <row r="42" spans="1:18" x14ac:dyDescent="0.25">
      <c r="A42" s="2" t="s">
        <v>303</v>
      </c>
      <c r="G42" s="2" t="s">
        <v>302</v>
      </c>
      <c r="I42" s="34"/>
      <c r="J42" s="45">
        <v>24</v>
      </c>
      <c r="K42" s="46">
        <v>24</v>
      </c>
      <c r="L42" s="95"/>
      <c r="M42" s="99">
        <v>110</v>
      </c>
      <c r="N42" s="100">
        <v>82.080234203169439</v>
      </c>
      <c r="O42" s="95"/>
      <c r="Q42" s="47"/>
      <c r="R42" s="48"/>
    </row>
    <row r="43" spans="1:18" s="1" customFormat="1" x14ac:dyDescent="0.25">
      <c r="A43" s="17" t="s">
        <v>237</v>
      </c>
      <c r="B43" s="17" t="s">
        <v>61</v>
      </c>
      <c r="C43" s="17" t="s">
        <v>3</v>
      </c>
      <c r="D43" s="17" t="s">
        <v>62</v>
      </c>
      <c r="E43" s="17"/>
      <c r="F43" s="17" t="s">
        <v>63</v>
      </c>
      <c r="G43" s="17" t="s">
        <v>349</v>
      </c>
      <c r="H43" s="26">
        <v>177</v>
      </c>
      <c r="I43" s="34"/>
      <c r="J43" s="45">
        <v>40</v>
      </c>
      <c r="K43" s="46">
        <v>38</v>
      </c>
      <c r="L43" s="96"/>
      <c r="M43" s="99">
        <v>110</v>
      </c>
      <c r="N43" s="100">
        <v>101.12487518832528</v>
      </c>
      <c r="O43" s="95"/>
      <c r="P43" s="2"/>
      <c r="Q43" s="47"/>
      <c r="R43" s="48"/>
    </row>
    <row r="44" spans="1:18" s="5" customFormat="1" x14ac:dyDescent="0.25">
      <c r="A44" s="61" t="s">
        <v>234</v>
      </c>
      <c r="B44" s="61"/>
      <c r="C44" s="61"/>
      <c r="D44" s="61"/>
      <c r="E44" s="61"/>
      <c r="F44" s="61"/>
      <c r="G44" s="61"/>
      <c r="H44" s="61" t="s">
        <v>363</v>
      </c>
      <c r="J44" s="45">
        <v>32</v>
      </c>
      <c r="K44" s="46">
        <v>39</v>
      </c>
      <c r="L44" s="96"/>
      <c r="M44" s="101">
        <v>87</v>
      </c>
      <c r="N44" s="102">
        <v>102</v>
      </c>
      <c r="O44" s="95"/>
      <c r="P44" s="2"/>
      <c r="Q44" s="47"/>
      <c r="R44" s="48"/>
    </row>
    <row r="45" spans="1:18" s="5" customFormat="1" x14ac:dyDescent="0.25">
      <c r="A45" s="5" t="s">
        <v>25</v>
      </c>
      <c r="B45" s="2" t="s">
        <v>3</v>
      </c>
      <c r="C45" s="5" t="s">
        <v>56</v>
      </c>
      <c r="F45" s="5" t="s">
        <v>37</v>
      </c>
      <c r="J45" s="45">
        <v>40</v>
      </c>
      <c r="K45" s="46">
        <v>27</v>
      </c>
      <c r="L45" s="96"/>
      <c r="M45" s="101">
        <v>96</v>
      </c>
      <c r="N45" s="102">
        <v>95.617328765838678</v>
      </c>
      <c r="O45" s="95"/>
      <c r="P45" s="2"/>
      <c r="Q45" s="47"/>
      <c r="R45" s="48"/>
    </row>
    <row r="46" spans="1:18" x14ac:dyDescent="0.25">
      <c r="A46" s="5" t="s">
        <v>55</v>
      </c>
      <c r="B46" s="2" t="s">
        <v>3</v>
      </c>
      <c r="C46" s="5" t="s">
        <v>52</v>
      </c>
      <c r="D46" s="5"/>
      <c r="E46" s="5"/>
      <c r="F46" s="5" t="s">
        <v>37</v>
      </c>
      <c r="G46" s="5"/>
      <c r="H46" s="5"/>
      <c r="J46" s="83">
        <v>44</v>
      </c>
      <c r="K46" s="84">
        <v>15</v>
      </c>
      <c r="L46" s="96"/>
      <c r="M46" s="101">
        <v>80</v>
      </c>
      <c r="N46" s="102">
        <v>77.255073134294022</v>
      </c>
      <c r="O46" s="95"/>
      <c r="Q46" s="47"/>
      <c r="R46" s="48"/>
    </row>
    <row r="47" spans="1:18" x14ac:dyDescent="0.25">
      <c r="A47" s="2" t="s">
        <v>25</v>
      </c>
      <c r="B47" s="2" t="s">
        <v>26</v>
      </c>
      <c r="C47" s="2" t="s">
        <v>27</v>
      </c>
      <c r="D47" s="2">
        <v>168</v>
      </c>
      <c r="F47" s="2" t="s">
        <v>28</v>
      </c>
      <c r="G47" s="2" t="s">
        <v>30</v>
      </c>
      <c r="J47" s="91"/>
      <c r="K47" s="92"/>
      <c r="L47" s="96"/>
      <c r="M47" s="101">
        <v>67</v>
      </c>
      <c r="N47" s="102">
        <v>56.211160677037199</v>
      </c>
      <c r="O47" s="95"/>
      <c r="Q47" s="47"/>
      <c r="R47" s="48"/>
    </row>
    <row r="48" spans="1:18" x14ac:dyDescent="0.25">
      <c r="A48" s="2">
        <v>94</v>
      </c>
      <c r="B48" s="2" t="s">
        <v>22</v>
      </c>
      <c r="C48" s="2" t="s">
        <v>3</v>
      </c>
      <c r="D48" s="2" t="s">
        <v>47</v>
      </c>
      <c r="E48" s="2">
        <v>5000</v>
      </c>
      <c r="F48" s="2" t="s">
        <v>38</v>
      </c>
      <c r="H48" s="26">
        <v>61</v>
      </c>
      <c r="J48" s="91"/>
      <c r="K48" s="92"/>
      <c r="L48" s="96"/>
      <c r="M48" s="101">
        <v>72</v>
      </c>
      <c r="N48" s="102">
        <v>51.261589891628958</v>
      </c>
      <c r="O48" s="95"/>
      <c r="Q48" s="47"/>
      <c r="R48" s="48"/>
    </row>
    <row r="49" spans="1:18" x14ac:dyDescent="0.25">
      <c r="A49" s="2">
        <v>95</v>
      </c>
      <c r="B49" s="2" t="s">
        <v>31</v>
      </c>
      <c r="C49" s="2" t="s">
        <v>32</v>
      </c>
      <c r="D49" s="2">
        <v>96</v>
      </c>
      <c r="E49" s="2">
        <v>4000</v>
      </c>
      <c r="F49" s="2" t="s">
        <v>39</v>
      </c>
      <c r="H49" s="26">
        <v>66</v>
      </c>
      <c r="J49" s="93"/>
      <c r="K49" s="94"/>
      <c r="L49" s="96"/>
      <c r="M49" s="101">
        <v>24</v>
      </c>
      <c r="N49" s="102">
        <v>48.688756351230751</v>
      </c>
      <c r="O49" s="95"/>
      <c r="Q49" s="49"/>
      <c r="R49" s="50"/>
    </row>
    <row r="50" spans="1:18" x14ac:dyDescent="0.25">
      <c r="A50" s="2">
        <v>95</v>
      </c>
      <c r="B50" s="2" t="s">
        <v>32</v>
      </c>
      <c r="C50" s="2" t="s">
        <v>41</v>
      </c>
      <c r="D50" s="2">
        <v>24</v>
      </c>
      <c r="E50" s="2">
        <v>1000</v>
      </c>
      <c r="F50" s="2" t="s">
        <v>42</v>
      </c>
      <c r="J50" s="17"/>
      <c r="K50" s="17"/>
      <c r="L50" s="96"/>
      <c r="M50" s="101">
        <v>48</v>
      </c>
      <c r="N50" s="102">
        <v>50.771252385956657</v>
      </c>
      <c r="O50" s="95"/>
      <c r="Q50" s="17"/>
      <c r="R50" s="17"/>
    </row>
    <row r="51" spans="1:18" x14ac:dyDescent="0.25">
      <c r="A51" s="2" t="s">
        <v>33</v>
      </c>
      <c r="B51" s="2" t="s">
        <v>34</v>
      </c>
      <c r="C51" s="2" t="s">
        <v>22</v>
      </c>
      <c r="F51" s="2" t="s">
        <v>36</v>
      </c>
      <c r="J51" s="40" t="s">
        <v>185</v>
      </c>
      <c r="K51" s="39">
        <f>CORREL(J15:J49,K15:K49)</f>
        <v>0.8692433296057015</v>
      </c>
      <c r="L51" s="96"/>
      <c r="M51" s="101">
        <v>40</v>
      </c>
      <c r="N51" s="102">
        <v>50</v>
      </c>
      <c r="Q51" s="40" t="s">
        <v>185</v>
      </c>
      <c r="R51" s="39">
        <f>CORREL(Q15:Q49,R15:R49)</f>
        <v>0.96600309830156017</v>
      </c>
    </row>
    <row r="52" spans="1:18" x14ac:dyDescent="0.25">
      <c r="A52" s="2">
        <v>96</v>
      </c>
      <c r="B52" s="2" t="s">
        <v>45</v>
      </c>
      <c r="C52" s="2" t="s">
        <v>3</v>
      </c>
      <c r="D52" s="2">
        <v>96</v>
      </c>
      <c r="E52" s="2">
        <v>4000</v>
      </c>
      <c r="F52" s="2" t="s">
        <v>44</v>
      </c>
      <c r="H52" s="26">
        <v>65</v>
      </c>
      <c r="J52" s="40" t="s">
        <v>230</v>
      </c>
      <c r="K52" s="39">
        <f>SLOPE(K15:K49,J15:J49)</f>
        <v>0.92346268952697563</v>
      </c>
      <c r="L52" s="70"/>
      <c r="M52" s="101">
        <v>120</v>
      </c>
      <c r="N52" s="102">
        <v>147</v>
      </c>
      <c r="Q52" s="40" t="s">
        <v>230</v>
      </c>
      <c r="R52" s="39">
        <f>SLOPE(R15:R49,Q15:Q49)</f>
        <v>1.0432675897227122</v>
      </c>
    </row>
    <row r="53" spans="1:18" x14ac:dyDescent="0.25">
      <c r="A53" s="2">
        <v>97</v>
      </c>
      <c r="B53" s="2" t="s">
        <v>46</v>
      </c>
      <c r="C53" s="2" t="s">
        <v>3</v>
      </c>
      <c r="D53" s="2">
        <v>96</v>
      </c>
      <c r="E53" s="2">
        <v>4000</v>
      </c>
      <c r="F53" s="2" t="s">
        <v>48</v>
      </c>
      <c r="M53" s="101">
        <v>72</v>
      </c>
      <c r="N53" s="102">
        <v>72.665622246325285</v>
      </c>
    </row>
    <row r="54" spans="1:18" x14ac:dyDescent="0.25">
      <c r="A54" s="2">
        <v>98</v>
      </c>
      <c r="B54" t="s">
        <v>49</v>
      </c>
      <c r="C54" s="2" t="s">
        <v>50</v>
      </c>
      <c r="D54" s="2">
        <v>96</v>
      </c>
      <c r="E54" s="2">
        <v>4000</v>
      </c>
      <c r="F54" s="2" t="s">
        <v>51</v>
      </c>
      <c r="M54" s="55">
        <v>168</v>
      </c>
      <c r="N54" s="56">
        <v>177</v>
      </c>
    </row>
    <row r="55" spans="1:18" x14ac:dyDescent="0.25">
      <c r="A55" s="2">
        <v>99</v>
      </c>
      <c r="B55" s="2" t="s">
        <v>52</v>
      </c>
      <c r="C55" s="2" t="s">
        <v>57</v>
      </c>
      <c r="D55" s="2">
        <v>90</v>
      </c>
      <c r="E55" s="2" t="s">
        <v>53</v>
      </c>
      <c r="F55" s="2" t="s">
        <v>54</v>
      </c>
      <c r="M55" s="43">
        <v>96</v>
      </c>
      <c r="N55" s="44">
        <v>61</v>
      </c>
    </row>
    <row r="56" spans="1:18" x14ac:dyDescent="0.25">
      <c r="A56" s="17">
        <v>100</v>
      </c>
      <c r="B56" s="17" t="s">
        <v>58</v>
      </c>
      <c r="C56" s="17" t="s">
        <v>59</v>
      </c>
      <c r="D56" s="17">
        <v>55</v>
      </c>
      <c r="E56" s="17">
        <v>2300</v>
      </c>
      <c r="F56" s="17" t="s">
        <v>60</v>
      </c>
      <c r="G56" s="17"/>
      <c r="H56" s="59">
        <v>51</v>
      </c>
      <c r="M56" s="43">
        <v>96</v>
      </c>
      <c r="N56" s="44">
        <v>66</v>
      </c>
    </row>
    <row r="57" spans="1:18" x14ac:dyDescent="0.25">
      <c r="A57" s="17">
        <v>101</v>
      </c>
      <c r="B57" s="17" t="s">
        <v>61</v>
      </c>
      <c r="C57" s="17" t="s">
        <v>3</v>
      </c>
      <c r="D57" s="17" t="s">
        <v>62</v>
      </c>
      <c r="E57" s="17"/>
      <c r="F57" s="17" t="s">
        <v>63</v>
      </c>
      <c r="G57" s="17" t="s">
        <v>64</v>
      </c>
      <c r="H57" s="17"/>
      <c r="M57" s="43">
        <v>96</v>
      </c>
      <c r="N57" s="44">
        <v>65</v>
      </c>
    </row>
    <row r="58" spans="1:18" x14ac:dyDescent="0.25">
      <c r="A58" s="2" t="s">
        <v>100</v>
      </c>
      <c r="B58" s="2" t="s">
        <v>45</v>
      </c>
      <c r="C58" s="2" t="s">
        <v>22</v>
      </c>
      <c r="D58" s="2">
        <v>24</v>
      </c>
      <c r="E58" s="2">
        <v>1000</v>
      </c>
      <c r="F58" s="2" t="s">
        <v>65</v>
      </c>
      <c r="M58" s="43">
        <v>55</v>
      </c>
      <c r="N58" s="44">
        <v>51</v>
      </c>
    </row>
    <row r="59" spans="1:18" x14ac:dyDescent="0.25">
      <c r="A59" s="2" t="s">
        <v>101</v>
      </c>
      <c r="B59" s="2" t="s">
        <v>22</v>
      </c>
      <c r="C59" s="2" t="s">
        <v>66</v>
      </c>
      <c r="D59" s="2" t="s">
        <v>92</v>
      </c>
      <c r="E59" s="2" t="s">
        <v>67</v>
      </c>
      <c r="F59" s="2" t="s">
        <v>68</v>
      </c>
      <c r="G59" s="2" t="s">
        <v>93</v>
      </c>
      <c r="M59" s="43">
        <v>70</v>
      </c>
      <c r="N59" s="44">
        <v>55</v>
      </c>
    </row>
    <row r="60" spans="1:18" x14ac:dyDescent="0.25">
      <c r="A60" s="2">
        <v>103</v>
      </c>
      <c r="B60" s="2" t="s">
        <v>5</v>
      </c>
      <c r="C60" s="2" t="s">
        <v>70</v>
      </c>
      <c r="F60" s="2" t="s">
        <v>71</v>
      </c>
      <c r="G60" s="2" t="s">
        <v>72</v>
      </c>
      <c r="M60" s="43">
        <v>72</v>
      </c>
      <c r="N60" s="44">
        <v>65</v>
      </c>
    </row>
    <row r="61" spans="1:18" x14ac:dyDescent="0.25">
      <c r="A61" s="2">
        <v>104</v>
      </c>
      <c r="B61" s="2" t="s">
        <v>73</v>
      </c>
      <c r="C61" s="2" t="s">
        <v>5</v>
      </c>
      <c r="D61" s="2">
        <v>120</v>
      </c>
      <c r="E61" s="2">
        <v>5000</v>
      </c>
      <c r="F61" s="2" t="s">
        <v>65</v>
      </c>
      <c r="G61" s="2" t="s">
        <v>77</v>
      </c>
      <c r="H61" s="28" t="s">
        <v>170</v>
      </c>
      <c r="M61" s="43">
        <v>72</v>
      </c>
      <c r="N61" s="44">
        <v>82</v>
      </c>
    </row>
    <row r="62" spans="1:18" x14ac:dyDescent="0.25">
      <c r="A62" s="2" t="s">
        <v>74</v>
      </c>
      <c r="B62" s="2" t="s">
        <v>78</v>
      </c>
      <c r="C62" s="2" t="s">
        <v>79</v>
      </c>
      <c r="D62" s="2">
        <v>35</v>
      </c>
      <c r="E62" s="2">
        <v>1400</v>
      </c>
      <c r="F62" s="2" t="s">
        <v>80</v>
      </c>
      <c r="G62" s="2" t="s">
        <v>97</v>
      </c>
      <c r="M62" s="43">
        <v>72</v>
      </c>
      <c r="N62" s="44">
        <v>83</v>
      </c>
    </row>
    <row r="63" spans="1:18" x14ac:dyDescent="0.25">
      <c r="A63" s="2" t="s">
        <v>74</v>
      </c>
      <c r="B63" s="2" t="s">
        <v>5</v>
      </c>
      <c r="C63" s="2" t="s">
        <v>27</v>
      </c>
      <c r="D63" s="2">
        <v>70</v>
      </c>
      <c r="E63" s="2">
        <v>2800</v>
      </c>
      <c r="F63" s="2" t="s">
        <v>76</v>
      </c>
      <c r="G63" s="2" t="s">
        <v>167</v>
      </c>
      <c r="H63" s="26" t="s">
        <v>171</v>
      </c>
      <c r="M63" s="43">
        <v>72</v>
      </c>
      <c r="N63" s="44">
        <v>86</v>
      </c>
    </row>
    <row r="64" spans="1:18" x14ac:dyDescent="0.25">
      <c r="A64" s="2" t="s">
        <v>74</v>
      </c>
      <c r="B64" s="2" t="s">
        <v>5</v>
      </c>
      <c r="C64" s="2" t="s">
        <v>27</v>
      </c>
      <c r="E64" s="2">
        <v>1400</v>
      </c>
      <c r="F64" s="2" t="s">
        <v>81</v>
      </c>
      <c r="G64" s="2" t="s">
        <v>82</v>
      </c>
      <c r="M64" s="43">
        <v>72</v>
      </c>
      <c r="N64" s="44">
        <v>94</v>
      </c>
    </row>
    <row r="65" spans="1:14" x14ac:dyDescent="0.25">
      <c r="A65" s="2">
        <v>105</v>
      </c>
      <c r="B65" s="2" t="s">
        <v>5</v>
      </c>
      <c r="C65" s="2" t="s">
        <v>83</v>
      </c>
      <c r="E65" s="2">
        <v>1000</v>
      </c>
      <c r="F65" s="2" t="s">
        <v>76</v>
      </c>
      <c r="G65" s="2" t="s">
        <v>72</v>
      </c>
      <c r="M65" s="43">
        <v>72</v>
      </c>
      <c r="N65" s="44">
        <v>52</v>
      </c>
    </row>
    <row r="66" spans="1:14" x14ac:dyDescent="0.25">
      <c r="A66" s="2" t="s">
        <v>108</v>
      </c>
      <c r="B66" s="2" t="s">
        <v>84</v>
      </c>
      <c r="C66" s="2" t="s">
        <v>4</v>
      </c>
      <c r="D66" s="2">
        <v>72</v>
      </c>
      <c r="E66" s="2">
        <v>3000</v>
      </c>
      <c r="F66" s="2" t="s">
        <v>94</v>
      </c>
      <c r="G66" s="2" t="s">
        <v>174</v>
      </c>
      <c r="H66" s="26" t="s">
        <v>175</v>
      </c>
      <c r="M66" s="43">
        <v>17</v>
      </c>
      <c r="N66" s="44">
        <v>26</v>
      </c>
    </row>
    <row r="67" spans="1:14" x14ac:dyDescent="0.25">
      <c r="A67" s="2" t="s">
        <v>107</v>
      </c>
      <c r="B67" s="2" t="s">
        <v>84</v>
      </c>
      <c r="C67" s="2" t="s">
        <v>86</v>
      </c>
      <c r="D67" s="2">
        <v>72</v>
      </c>
      <c r="E67" s="2">
        <v>3000</v>
      </c>
      <c r="F67" s="2" t="s">
        <v>76</v>
      </c>
      <c r="G67" s="2" t="s">
        <v>85</v>
      </c>
      <c r="H67" s="26"/>
      <c r="M67" s="43">
        <v>24</v>
      </c>
      <c r="N67" s="44">
        <v>24</v>
      </c>
    </row>
    <row r="68" spans="1:14" x14ac:dyDescent="0.25">
      <c r="A68" s="2" t="s">
        <v>106</v>
      </c>
      <c r="B68" s="2" t="s">
        <v>84</v>
      </c>
      <c r="C68" s="2" t="s">
        <v>87</v>
      </c>
      <c r="D68" s="2">
        <v>72</v>
      </c>
      <c r="E68" s="2">
        <v>3000</v>
      </c>
      <c r="F68" s="2" t="s">
        <v>76</v>
      </c>
      <c r="G68" s="2" t="s">
        <v>85</v>
      </c>
      <c r="H68" s="26">
        <v>82</v>
      </c>
      <c r="M68" s="43">
        <v>40</v>
      </c>
      <c r="N68" s="44">
        <v>38</v>
      </c>
    </row>
    <row r="69" spans="1:14" x14ac:dyDescent="0.25">
      <c r="A69" s="2" t="s">
        <v>105</v>
      </c>
      <c r="B69" s="2" t="s">
        <v>84</v>
      </c>
      <c r="C69" s="2" t="s">
        <v>88</v>
      </c>
      <c r="D69" s="2">
        <v>72</v>
      </c>
      <c r="E69" s="2">
        <v>3000</v>
      </c>
      <c r="F69" s="2" t="s">
        <v>76</v>
      </c>
      <c r="G69" s="2" t="s">
        <v>85</v>
      </c>
      <c r="H69" s="26"/>
      <c r="M69" s="43">
        <v>32</v>
      </c>
      <c r="N69" s="44">
        <v>39</v>
      </c>
    </row>
    <row r="70" spans="1:14" x14ac:dyDescent="0.25">
      <c r="A70" s="2" t="s">
        <v>104</v>
      </c>
      <c r="B70" s="2" t="s">
        <v>84</v>
      </c>
      <c r="C70" s="2" t="s">
        <v>89</v>
      </c>
      <c r="D70" s="2">
        <v>72</v>
      </c>
      <c r="E70" s="2">
        <v>3000</v>
      </c>
      <c r="F70" s="2" t="s">
        <v>76</v>
      </c>
      <c r="G70" s="2" t="s">
        <v>85</v>
      </c>
      <c r="H70" s="26">
        <v>83</v>
      </c>
      <c r="M70" s="43">
        <v>40</v>
      </c>
      <c r="N70" s="44">
        <v>27</v>
      </c>
    </row>
    <row r="71" spans="1:14" x14ac:dyDescent="0.25">
      <c r="A71" s="2" t="s">
        <v>103</v>
      </c>
      <c r="B71" s="2" t="s">
        <v>84</v>
      </c>
      <c r="C71" s="2" t="s">
        <v>90</v>
      </c>
      <c r="D71" s="2">
        <v>72</v>
      </c>
      <c r="E71" s="2">
        <v>3000</v>
      </c>
      <c r="F71" s="2" t="s">
        <v>76</v>
      </c>
      <c r="G71" s="2" t="s">
        <v>85</v>
      </c>
      <c r="H71" s="26">
        <v>86</v>
      </c>
      <c r="M71" s="55">
        <v>44</v>
      </c>
      <c r="N71" s="56">
        <v>15</v>
      </c>
    </row>
    <row r="72" spans="1:14" x14ac:dyDescent="0.25">
      <c r="A72" s="2" t="s">
        <v>102</v>
      </c>
      <c r="B72" s="2" t="s">
        <v>84</v>
      </c>
      <c r="C72" s="2" t="s">
        <v>91</v>
      </c>
      <c r="D72" s="2">
        <v>72</v>
      </c>
      <c r="E72" s="2">
        <v>3000</v>
      </c>
      <c r="F72" s="2" t="s">
        <v>76</v>
      </c>
      <c r="G72" s="2" t="s">
        <v>85</v>
      </c>
      <c r="H72" s="26">
        <v>94</v>
      </c>
      <c r="M72" s="103">
        <v>87</v>
      </c>
      <c r="N72" s="104">
        <v>100</v>
      </c>
    </row>
    <row r="73" spans="1:14" x14ac:dyDescent="0.25">
      <c r="A73" s="2" t="s">
        <v>109</v>
      </c>
      <c r="B73" t="s">
        <v>49</v>
      </c>
      <c r="C73" s="2" t="s">
        <v>27</v>
      </c>
      <c r="D73" s="2">
        <v>24</v>
      </c>
      <c r="E73" s="2">
        <v>1000</v>
      </c>
      <c r="F73" s="2" t="s">
        <v>95</v>
      </c>
      <c r="M73" s="103">
        <v>48</v>
      </c>
      <c r="N73" s="104">
        <v>36.219947127905336</v>
      </c>
    </row>
    <row r="74" spans="1:14" x14ac:dyDescent="0.25">
      <c r="A74" s="2" t="s">
        <v>110</v>
      </c>
      <c r="B74" s="2" t="s">
        <v>27</v>
      </c>
      <c r="C74" t="s">
        <v>49</v>
      </c>
      <c r="D74" s="2">
        <v>45</v>
      </c>
      <c r="E74" s="2">
        <v>1800</v>
      </c>
      <c r="F74" s="2" t="s">
        <v>96</v>
      </c>
      <c r="G74" s="2" t="s">
        <v>98</v>
      </c>
      <c r="M74" s="57">
        <v>96</v>
      </c>
      <c r="N74" s="58">
        <v>91</v>
      </c>
    </row>
    <row r="75" spans="1:14" x14ac:dyDescent="0.25">
      <c r="A75" s="2" t="s">
        <v>111</v>
      </c>
      <c r="B75" s="2" t="s">
        <v>27</v>
      </c>
      <c r="C75" s="2" t="s">
        <v>112</v>
      </c>
      <c r="D75" s="2">
        <v>24</v>
      </c>
      <c r="E75" s="2">
        <v>1000</v>
      </c>
      <c r="F75" s="2" t="s">
        <v>113</v>
      </c>
      <c r="G75" s="2" t="s">
        <v>114</v>
      </c>
      <c r="M75" s="53">
        <v>120</v>
      </c>
      <c r="N75" s="54">
        <v>138</v>
      </c>
    </row>
    <row r="76" spans="1:14" x14ac:dyDescent="0.25">
      <c r="A76" s="2" t="s">
        <v>115</v>
      </c>
      <c r="B76" s="2" t="s">
        <v>116</v>
      </c>
      <c r="C76" s="2" t="s">
        <v>75</v>
      </c>
      <c r="D76" s="2">
        <v>12</v>
      </c>
      <c r="E76" s="2" t="s">
        <v>117</v>
      </c>
      <c r="F76" s="2" t="s">
        <v>118</v>
      </c>
      <c r="M76" s="53">
        <v>192</v>
      </c>
      <c r="N76" s="54">
        <v>201</v>
      </c>
    </row>
    <row r="77" spans="1:14" x14ac:dyDescent="0.25">
      <c r="A77" s="2" t="s">
        <v>119</v>
      </c>
      <c r="B77" s="2" t="s">
        <v>120</v>
      </c>
      <c r="C77" s="2" t="s">
        <v>121</v>
      </c>
      <c r="D77" s="2">
        <v>12</v>
      </c>
      <c r="E77" s="2">
        <v>500</v>
      </c>
      <c r="F77" s="2" t="s">
        <v>122</v>
      </c>
      <c r="M77" s="53">
        <v>36</v>
      </c>
      <c r="N77" s="54">
        <v>62</v>
      </c>
    </row>
    <row r="78" spans="1:14" x14ac:dyDescent="0.25">
      <c r="A78" s="2" t="s">
        <v>123</v>
      </c>
      <c r="B78" s="2" t="s">
        <v>124</v>
      </c>
      <c r="C78" s="2" t="s">
        <v>125</v>
      </c>
      <c r="E78" s="2">
        <v>400</v>
      </c>
      <c r="F78" s="2" t="s">
        <v>126</v>
      </c>
      <c r="M78" s="53">
        <v>17</v>
      </c>
      <c r="N78" s="54">
        <v>22</v>
      </c>
    </row>
    <row r="79" spans="1:14" x14ac:dyDescent="0.25">
      <c r="A79" s="2">
        <v>109</v>
      </c>
      <c r="B79" s="2" t="s">
        <v>128</v>
      </c>
      <c r="C79" s="2" t="s">
        <v>127</v>
      </c>
      <c r="D79" s="2">
        <v>36</v>
      </c>
      <c r="E79" s="2">
        <v>1500</v>
      </c>
      <c r="F79" s="2" t="s">
        <v>54</v>
      </c>
      <c r="M79" s="53">
        <v>120</v>
      </c>
      <c r="N79" s="54">
        <v>141</v>
      </c>
    </row>
    <row r="80" spans="1:14" x14ac:dyDescent="0.25">
      <c r="A80" s="2">
        <v>110</v>
      </c>
      <c r="B80" s="2" t="s">
        <v>130</v>
      </c>
      <c r="C80" s="2" t="s">
        <v>91</v>
      </c>
      <c r="D80" s="2">
        <v>72</v>
      </c>
      <c r="E80" s="2">
        <v>3000</v>
      </c>
      <c r="F80" s="2" t="s">
        <v>129</v>
      </c>
      <c r="G80" s="2" t="s">
        <v>131</v>
      </c>
      <c r="H80" s="26">
        <v>52</v>
      </c>
      <c r="M80" s="53">
        <v>42</v>
      </c>
      <c r="N80" s="54">
        <v>48</v>
      </c>
    </row>
    <row r="81" spans="1:14" x14ac:dyDescent="0.25">
      <c r="A81" s="2">
        <v>111</v>
      </c>
      <c r="B81" s="2" t="s">
        <v>5</v>
      </c>
      <c r="C81" s="2" t="s">
        <v>3</v>
      </c>
      <c r="D81" s="2">
        <v>192</v>
      </c>
      <c r="E81" s="2">
        <v>8000</v>
      </c>
      <c r="F81" s="2" t="s">
        <v>132</v>
      </c>
      <c r="G81" s="2" t="s">
        <v>352</v>
      </c>
      <c r="H81" s="28">
        <v>201</v>
      </c>
      <c r="M81" s="57">
        <v>89</v>
      </c>
      <c r="N81" s="58">
        <v>127</v>
      </c>
    </row>
    <row r="82" spans="1:14" x14ac:dyDescent="0.25">
      <c r="A82" s="2" t="s">
        <v>133</v>
      </c>
      <c r="B82" s="2" t="s">
        <v>134</v>
      </c>
      <c r="C82" s="2" t="s">
        <v>137</v>
      </c>
      <c r="D82" s="2">
        <v>12</v>
      </c>
      <c r="E82" s="2">
        <v>500</v>
      </c>
      <c r="F82" s="2" t="s">
        <v>135</v>
      </c>
    </row>
    <row r="83" spans="1:14" x14ac:dyDescent="0.25">
      <c r="A83" s="2" t="s">
        <v>138</v>
      </c>
      <c r="B83" s="2" t="s">
        <v>58</v>
      </c>
      <c r="C83" s="2" t="s">
        <v>5</v>
      </c>
      <c r="F83" s="2" t="s">
        <v>54</v>
      </c>
      <c r="G83" s="2" t="s">
        <v>139</v>
      </c>
      <c r="M83" s="40" t="s">
        <v>185</v>
      </c>
      <c r="N83" s="39">
        <f>CORREL(M40:M81,N40:N81)</f>
        <v>0.90557975880540986</v>
      </c>
    </row>
    <row r="84" spans="1:14" x14ac:dyDescent="0.25">
      <c r="A84" s="4" t="s">
        <v>140</v>
      </c>
      <c r="B84" s="4" t="s">
        <v>141</v>
      </c>
      <c r="C84" s="4" t="s">
        <v>4</v>
      </c>
      <c r="D84" s="4">
        <v>17</v>
      </c>
      <c r="E84" s="4">
        <v>700</v>
      </c>
      <c r="F84" s="4" t="s">
        <v>44</v>
      </c>
      <c r="G84" s="4"/>
      <c r="H84" s="27" t="s">
        <v>178</v>
      </c>
      <c r="M84" s="40" t="s">
        <v>230</v>
      </c>
      <c r="N84" s="39">
        <f>SLOPE(N40:N81,M40:M81)</f>
        <v>1.0037419113274837</v>
      </c>
    </row>
    <row r="85" spans="1:14" x14ac:dyDescent="0.25">
      <c r="A85" s="61" t="s">
        <v>233</v>
      </c>
      <c r="B85" s="60"/>
      <c r="C85" s="60"/>
      <c r="D85" s="60"/>
      <c r="E85" s="60"/>
      <c r="F85" s="60"/>
      <c r="G85" s="60"/>
      <c r="H85" s="61" t="s">
        <v>363</v>
      </c>
    </row>
    <row r="86" spans="1:14" x14ac:dyDescent="0.25">
      <c r="A86" s="2">
        <v>113</v>
      </c>
      <c r="B86" s="2" t="s">
        <v>186</v>
      </c>
      <c r="C86" s="2" t="s">
        <v>187</v>
      </c>
      <c r="D86" s="2">
        <v>24</v>
      </c>
      <c r="E86" s="2">
        <v>1000</v>
      </c>
      <c r="F86" s="2" t="s">
        <v>188</v>
      </c>
      <c r="H86" s="26">
        <v>24</v>
      </c>
      <c r="K86" s="35" t="s">
        <v>146</v>
      </c>
    </row>
    <row r="87" spans="1:14" x14ac:dyDescent="0.25">
      <c r="A87" s="2">
        <v>114</v>
      </c>
      <c r="B87" s="2" t="s">
        <v>189</v>
      </c>
      <c r="C87" s="2" t="s">
        <v>190</v>
      </c>
      <c r="D87" s="2">
        <v>40</v>
      </c>
      <c r="E87" s="2">
        <v>1600</v>
      </c>
      <c r="F87" s="2" t="s">
        <v>191</v>
      </c>
      <c r="G87" s="2" t="s">
        <v>192</v>
      </c>
      <c r="H87" s="26">
        <v>38</v>
      </c>
      <c r="K87" s="35"/>
    </row>
    <row r="88" spans="1:14" x14ac:dyDescent="0.25">
      <c r="A88" s="2">
        <v>115</v>
      </c>
      <c r="B88" s="2" t="s">
        <v>193</v>
      </c>
      <c r="C88" s="2" t="s">
        <v>359</v>
      </c>
      <c r="D88" s="2">
        <v>36</v>
      </c>
      <c r="E88" s="2">
        <v>1500</v>
      </c>
      <c r="F88" s="2" t="s">
        <v>194</v>
      </c>
      <c r="G88" s="2" t="s">
        <v>195</v>
      </c>
      <c r="H88" s="28">
        <v>62</v>
      </c>
      <c r="K88" s="2" t="s">
        <v>366</v>
      </c>
    </row>
    <row r="89" spans="1:14" x14ac:dyDescent="0.25">
      <c r="A89" s="2">
        <v>116</v>
      </c>
      <c r="B89" s="2" t="s">
        <v>196</v>
      </c>
      <c r="C89" s="2" t="s">
        <v>197</v>
      </c>
      <c r="D89" s="2">
        <v>32</v>
      </c>
      <c r="E89" s="2">
        <v>1300</v>
      </c>
      <c r="F89" s="2" t="s">
        <v>198</v>
      </c>
      <c r="H89" s="26">
        <v>39</v>
      </c>
      <c r="K89" s="2" t="s">
        <v>231</v>
      </c>
    </row>
    <row r="90" spans="1:14" x14ac:dyDescent="0.25">
      <c r="A90" s="2" t="s">
        <v>199</v>
      </c>
      <c r="B90" s="2" t="s">
        <v>196</v>
      </c>
      <c r="C90" s="2" t="s">
        <v>200</v>
      </c>
      <c r="D90" s="2">
        <v>24</v>
      </c>
      <c r="E90" s="2">
        <v>1000</v>
      </c>
      <c r="F90" s="2" t="s">
        <v>198</v>
      </c>
      <c r="K90" s="2" t="s">
        <v>354</v>
      </c>
    </row>
    <row r="91" spans="1:14" x14ac:dyDescent="0.25">
      <c r="A91" s="2">
        <v>117</v>
      </c>
      <c r="B91" s="2" t="s">
        <v>201</v>
      </c>
      <c r="C91" s="2" t="s">
        <v>202</v>
      </c>
      <c r="F91" s="2" t="s">
        <v>42</v>
      </c>
    </row>
    <row r="92" spans="1:14" x14ac:dyDescent="0.25">
      <c r="A92" s="2">
        <v>118</v>
      </c>
      <c r="B92" s="2" t="s">
        <v>203</v>
      </c>
      <c r="C92" s="2" t="s">
        <v>197</v>
      </c>
      <c r="D92" s="2">
        <v>40</v>
      </c>
      <c r="E92" s="2">
        <v>1600</v>
      </c>
      <c r="F92" s="2" t="s">
        <v>204</v>
      </c>
      <c r="G92" s="2" t="s">
        <v>82</v>
      </c>
      <c r="H92" s="26">
        <v>27</v>
      </c>
      <c r="K92" s="2" t="s">
        <v>364</v>
      </c>
    </row>
    <row r="93" spans="1:14" x14ac:dyDescent="0.25">
      <c r="A93" s="2">
        <v>119</v>
      </c>
      <c r="B93" s="2" t="s">
        <v>197</v>
      </c>
      <c r="C93" s="2" t="s">
        <v>205</v>
      </c>
      <c r="D93" s="2">
        <v>44</v>
      </c>
      <c r="E93" s="2">
        <v>1700</v>
      </c>
      <c r="F93" s="2" t="s">
        <v>204</v>
      </c>
      <c r="G93" s="2" t="s">
        <v>82</v>
      </c>
      <c r="H93" s="26">
        <v>15</v>
      </c>
      <c r="K93" s="2" t="s">
        <v>334</v>
      </c>
    </row>
    <row r="94" spans="1:14" x14ac:dyDescent="0.25">
      <c r="A94" s="2">
        <v>120</v>
      </c>
      <c r="B94" s="2" t="s">
        <v>5</v>
      </c>
      <c r="C94" s="2" t="s">
        <v>206</v>
      </c>
      <c r="F94" s="2" t="s">
        <v>207</v>
      </c>
      <c r="K94" s="2" t="s">
        <v>333</v>
      </c>
    </row>
    <row r="95" spans="1:14" x14ac:dyDescent="0.25">
      <c r="A95" s="2">
        <v>121</v>
      </c>
      <c r="B95" s="2" t="s">
        <v>5</v>
      </c>
      <c r="C95" s="2" t="s">
        <v>208</v>
      </c>
      <c r="F95" s="2" t="s">
        <v>94</v>
      </c>
      <c r="G95" s="2" t="s">
        <v>195</v>
      </c>
    </row>
    <row r="96" spans="1:14" x14ac:dyDescent="0.25">
      <c r="A96" s="2">
        <v>122</v>
      </c>
      <c r="B96" s="2" t="s">
        <v>209</v>
      </c>
      <c r="C96" s="2" t="s">
        <v>210</v>
      </c>
      <c r="E96" s="2">
        <v>500</v>
      </c>
      <c r="F96" s="2" t="s">
        <v>356</v>
      </c>
      <c r="K96" s="2" t="s">
        <v>367</v>
      </c>
    </row>
    <row r="97" spans="1:11" x14ac:dyDescent="0.25">
      <c r="A97" s="2">
        <v>123</v>
      </c>
      <c r="B97" s="2" t="s">
        <v>232</v>
      </c>
      <c r="C97" s="2" t="s">
        <v>214</v>
      </c>
      <c r="D97" s="2" t="s">
        <v>225</v>
      </c>
      <c r="E97" s="2" t="s">
        <v>226</v>
      </c>
      <c r="F97" s="2" t="s">
        <v>211</v>
      </c>
      <c r="G97" s="2" t="s">
        <v>224</v>
      </c>
      <c r="H97" s="28">
        <v>22</v>
      </c>
      <c r="K97" s="2" t="s">
        <v>365</v>
      </c>
    </row>
    <row r="98" spans="1:11" x14ac:dyDescent="0.25">
      <c r="A98" s="2">
        <v>124</v>
      </c>
      <c r="B98" s="2" t="s">
        <v>5</v>
      </c>
      <c r="C98" s="2" t="s">
        <v>361</v>
      </c>
      <c r="D98" s="2">
        <v>120</v>
      </c>
      <c r="E98" s="2">
        <v>5000</v>
      </c>
      <c r="F98" s="2" t="s">
        <v>355</v>
      </c>
      <c r="H98" s="28">
        <v>141</v>
      </c>
    </row>
    <row r="99" spans="1:11" x14ac:dyDescent="0.25">
      <c r="A99" s="2">
        <v>125</v>
      </c>
      <c r="B99" s="2" t="s">
        <v>5</v>
      </c>
      <c r="C99" s="2" t="s">
        <v>193</v>
      </c>
      <c r="D99" s="2">
        <v>24</v>
      </c>
      <c r="E99" s="2">
        <v>1000</v>
      </c>
      <c r="F99" s="2" t="s">
        <v>213</v>
      </c>
    </row>
    <row r="100" spans="1:11" x14ac:dyDescent="0.25">
      <c r="A100" s="2">
        <v>126</v>
      </c>
      <c r="B100" s="2" t="s">
        <v>5</v>
      </c>
      <c r="C100" s="2" t="s">
        <v>212</v>
      </c>
      <c r="D100" s="2">
        <v>42</v>
      </c>
      <c r="E100" s="2">
        <v>1800</v>
      </c>
      <c r="F100" s="2" t="s">
        <v>213</v>
      </c>
      <c r="H100" s="28">
        <v>48</v>
      </c>
    </row>
    <row r="101" spans="1:11" x14ac:dyDescent="0.25">
      <c r="A101" s="4">
        <v>127</v>
      </c>
      <c r="B101" s="4" t="s">
        <v>5</v>
      </c>
      <c r="C101" s="4" t="s">
        <v>210</v>
      </c>
      <c r="D101" s="4">
        <v>89</v>
      </c>
      <c r="E101" s="4">
        <v>3700</v>
      </c>
      <c r="F101" s="4" t="s">
        <v>213</v>
      </c>
      <c r="G101" s="4" t="s">
        <v>362</v>
      </c>
      <c r="H101" s="30">
        <v>127</v>
      </c>
    </row>
  </sheetData>
  <phoneticPr fontId="2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77F89-5971-4AB9-A3F8-079A205733F9}">
  <dimension ref="A1:AS77"/>
  <sheetViews>
    <sheetView tabSelected="1" topLeftCell="A43" workbookViewId="0">
      <selection activeCell="L70" sqref="L70"/>
    </sheetView>
  </sheetViews>
  <sheetFormatPr baseColWidth="10" defaultRowHeight="15" x14ac:dyDescent="0.25"/>
  <cols>
    <col min="1" max="1" width="23" style="2" customWidth="1"/>
    <col min="2" max="18" width="11.42578125" style="2" customWidth="1"/>
    <col min="19" max="19" width="11.42578125" style="2"/>
    <col min="20" max="21" width="11.42578125" style="34"/>
    <col min="22" max="16384" width="11.42578125" style="2"/>
  </cols>
  <sheetData>
    <row r="1" spans="1:45" x14ac:dyDescent="0.25">
      <c r="A1" s="1" t="s">
        <v>0</v>
      </c>
      <c r="B1" s="1" t="s">
        <v>1</v>
      </c>
    </row>
    <row r="2" spans="1:45" s="1" customFormat="1" x14ac:dyDescent="0.25">
      <c r="A2" s="1" t="s">
        <v>2</v>
      </c>
      <c r="B2" s="110" t="s">
        <v>3</v>
      </c>
      <c r="C2" s="110" t="s">
        <v>3</v>
      </c>
      <c r="D2" s="109" t="s">
        <v>4</v>
      </c>
      <c r="E2" s="109" t="s">
        <v>4</v>
      </c>
      <c r="F2" s="121" t="s">
        <v>52</v>
      </c>
      <c r="G2" s="121" t="s">
        <v>52</v>
      </c>
      <c r="H2" s="121" t="s">
        <v>382</v>
      </c>
      <c r="I2" s="111" t="s">
        <v>3</v>
      </c>
      <c r="J2" s="111" t="s">
        <v>3</v>
      </c>
      <c r="K2" s="111" t="s">
        <v>3</v>
      </c>
      <c r="L2" s="111" t="s">
        <v>3</v>
      </c>
      <c r="M2" s="111" t="s">
        <v>3</v>
      </c>
      <c r="N2" s="111" t="s">
        <v>3</v>
      </c>
      <c r="O2" s="108" t="s">
        <v>3</v>
      </c>
      <c r="P2" s="108" t="s">
        <v>3</v>
      </c>
      <c r="Q2" s="108" t="s">
        <v>5</v>
      </c>
      <c r="R2" s="108" t="s">
        <v>5</v>
      </c>
      <c r="S2" s="108" t="s">
        <v>5</v>
      </c>
      <c r="T2" s="108" t="s">
        <v>5</v>
      </c>
      <c r="U2" s="107" t="s">
        <v>3</v>
      </c>
      <c r="V2" s="1" t="s">
        <v>168</v>
      </c>
      <c r="W2" s="1" t="s">
        <v>31</v>
      </c>
      <c r="X2" s="1" t="s">
        <v>5</v>
      </c>
      <c r="Y2" s="1" t="s">
        <v>172</v>
      </c>
      <c r="Z2" s="1" t="s">
        <v>5</v>
      </c>
      <c r="AA2" s="1" t="s">
        <v>84</v>
      </c>
      <c r="AB2" s="1" t="s">
        <v>84</v>
      </c>
      <c r="AC2" s="1" t="s">
        <v>84</v>
      </c>
      <c r="AD2" s="1" t="s">
        <v>84</v>
      </c>
      <c r="AE2" s="1" t="s">
        <v>84</v>
      </c>
      <c r="AF2" s="1" t="s">
        <v>177</v>
      </c>
      <c r="AG2" s="1" t="s">
        <v>5</v>
      </c>
      <c r="AH2" s="1" t="s">
        <v>5</v>
      </c>
      <c r="AI2" s="1" t="s">
        <v>177</v>
      </c>
      <c r="AJ2" s="1" t="s">
        <v>215</v>
      </c>
      <c r="AK2" s="1" t="s">
        <v>217</v>
      </c>
      <c r="AL2" s="1" t="s">
        <v>193</v>
      </c>
      <c r="AM2" s="1" t="s">
        <v>218</v>
      </c>
      <c r="AN2" s="1" t="s">
        <v>203</v>
      </c>
      <c r="AO2" s="1" t="s">
        <v>197</v>
      </c>
      <c r="AP2" s="1" t="s">
        <v>209</v>
      </c>
      <c r="AQ2" s="1" t="s">
        <v>5</v>
      </c>
      <c r="AR2" s="1" t="s">
        <v>5</v>
      </c>
      <c r="AS2" s="1" t="s">
        <v>5</v>
      </c>
    </row>
    <row r="3" spans="1:45" x14ac:dyDescent="0.25">
      <c r="A3" s="1" t="s">
        <v>142</v>
      </c>
      <c r="B3" s="14" t="s">
        <v>143</v>
      </c>
      <c r="C3" s="14" t="s">
        <v>143</v>
      </c>
      <c r="D3" s="29" t="s">
        <v>143</v>
      </c>
      <c r="E3" s="29" t="s">
        <v>143</v>
      </c>
      <c r="F3" s="122" t="s">
        <v>5</v>
      </c>
      <c r="G3" s="122" t="s">
        <v>5</v>
      </c>
      <c r="H3" s="122" t="s">
        <v>5</v>
      </c>
      <c r="I3" s="10" t="s">
        <v>4</v>
      </c>
      <c r="J3" s="10" t="s">
        <v>144</v>
      </c>
      <c r="K3" s="10" t="s">
        <v>52</v>
      </c>
      <c r="L3" s="11" t="s">
        <v>151</v>
      </c>
      <c r="M3" s="11" t="s">
        <v>152</v>
      </c>
      <c r="N3" s="11" t="s">
        <v>160</v>
      </c>
      <c r="O3" s="8" t="s">
        <v>145</v>
      </c>
      <c r="P3" s="8" t="s">
        <v>5</v>
      </c>
      <c r="Q3" s="8" t="s">
        <v>153</v>
      </c>
      <c r="R3" s="8" t="s">
        <v>155</v>
      </c>
      <c r="S3" s="8" t="s">
        <v>154</v>
      </c>
      <c r="T3" s="8" t="s">
        <v>154</v>
      </c>
      <c r="U3" s="73" t="s">
        <v>143</v>
      </c>
      <c r="V3" s="6" t="s">
        <v>143</v>
      </c>
      <c r="W3" s="6" t="s">
        <v>143</v>
      </c>
      <c r="X3" s="6" t="s">
        <v>143</v>
      </c>
      <c r="Y3" s="6" t="s">
        <v>143</v>
      </c>
      <c r="Z3" s="6" t="s">
        <v>143</v>
      </c>
      <c r="AA3" s="6" t="s">
        <v>143</v>
      </c>
      <c r="AB3" s="6" t="s">
        <v>172</v>
      </c>
      <c r="AC3" s="6" t="s">
        <v>172</v>
      </c>
      <c r="AD3" s="6" t="s">
        <v>172</v>
      </c>
      <c r="AE3" s="6" t="s">
        <v>172</v>
      </c>
      <c r="AF3" s="6" t="s">
        <v>143</v>
      </c>
      <c r="AG3" s="6" t="s">
        <v>173</v>
      </c>
      <c r="AH3" s="6" t="s">
        <v>52</v>
      </c>
      <c r="AI3" s="6" t="s">
        <v>143</v>
      </c>
      <c r="AJ3" s="6" t="s">
        <v>143</v>
      </c>
      <c r="AK3" s="6" t="s">
        <v>143</v>
      </c>
      <c r="AL3" s="6" t="s">
        <v>143</v>
      </c>
      <c r="AM3" s="6" t="s">
        <v>143</v>
      </c>
      <c r="AN3" s="6" t="s">
        <v>143</v>
      </c>
      <c r="AO3" s="6" t="s">
        <v>143</v>
      </c>
      <c r="AP3" s="6" t="s">
        <v>143</v>
      </c>
      <c r="AQ3" s="6" t="s">
        <v>143</v>
      </c>
      <c r="AR3" s="6" t="s">
        <v>143</v>
      </c>
      <c r="AS3" s="6" t="s">
        <v>143</v>
      </c>
    </row>
    <row r="4" spans="1:45" x14ac:dyDescent="0.25">
      <c r="A4" s="1" t="s">
        <v>142</v>
      </c>
      <c r="B4" s="14" t="s">
        <v>143</v>
      </c>
      <c r="C4" s="14" t="s">
        <v>143</v>
      </c>
      <c r="D4" s="29" t="s">
        <v>143</v>
      </c>
      <c r="E4" s="29" t="s">
        <v>143</v>
      </c>
      <c r="F4" s="122" t="s">
        <v>197</v>
      </c>
      <c r="G4" s="122" t="s">
        <v>143</v>
      </c>
      <c r="H4" s="122" t="s">
        <v>143</v>
      </c>
      <c r="I4" s="11" t="s">
        <v>143</v>
      </c>
      <c r="J4" s="11" t="s">
        <v>52</v>
      </c>
      <c r="K4" s="11" t="s">
        <v>143</v>
      </c>
      <c r="L4" s="11" t="s">
        <v>143</v>
      </c>
      <c r="M4" s="11" t="s">
        <v>143</v>
      </c>
      <c r="N4" s="11" t="s">
        <v>143</v>
      </c>
      <c r="O4" s="8" t="s">
        <v>143</v>
      </c>
      <c r="P4" s="8" t="s">
        <v>143</v>
      </c>
      <c r="Q4" s="8" t="s">
        <v>143</v>
      </c>
      <c r="R4" s="8" t="s">
        <v>143</v>
      </c>
      <c r="S4" s="8" t="s">
        <v>143</v>
      </c>
      <c r="T4" s="8" t="s">
        <v>143</v>
      </c>
      <c r="U4" s="73" t="s">
        <v>143</v>
      </c>
      <c r="V4" s="6" t="s">
        <v>143</v>
      </c>
      <c r="W4" s="6" t="s">
        <v>143</v>
      </c>
      <c r="X4" s="6" t="s">
        <v>143</v>
      </c>
      <c r="Y4" s="6" t="s">
        <v>143</v>
      </c>
      <c r="Z4" s="6" t="s">
        <v>143</v>
      </c>
      <c r="AA4" s="6" t="s">
        <v>143</v>
      </c>
      <c r="AB4" s="6" t="s">
        <v>143</v>
      </c>
      <c r="AC4" s="6" t="s">
        <v>143</v>
      </c>
      <c r="AD4" s="6" t="s">
        <v>143</v>
      </c>
      <c r="AE4" s="6" t="s">
        <v>143</v>
      </c>
      <c r="AF4" s="6" t="s">
        <v>143</v>
      </c>
      <c r="AG4" s="6" t="s">
        <v>144</v>
      </c>
      <c r="AH4" s="6" t="s">
        <v>144</v>
      </c>
      <c r="AI4" s="6" t="s">
        <v>143</v>
      </c>
      <c r="AJ4" s="6" t="s">
        <v>143</v>
      </c>
      <c r="AK4" s="6" t="s">
        <v>143</v>
      </c>
      <c r="AL4" s="6" t="s">
        <v>143</v>
      </c>
      <c r="AM4" s="6" t="s">
        <v>143</v>
      </c>
      <c r="AN4" s="6" t="s">
        <v>143</v>
      </c>
      <c r="AO4" s="6" t="s">
        <v>143</v>
      </c>
      <c r="AP4" s="6" t="s">
        <v>143</v>
      </c>
      <c r="AQ4" s="6" t="s">
        <v>143</v>
      </c>
      <c r="AR4" s="6" t="s">
        <v>143</v>
      </c>
      <c r="AS4" s="6" t="s">
        <v>143</v>
      </c>
    </row>
    <row r="5" spans="1:45" s="1" customFormat="1" x14ac:dyDescent="0.25">
      <c r="A5" s="1" t="s">
        <v>6</v>
      </c>
      <c r="B5" s="110" t="s">
        <v>4</v>
      </c>
      <c r="C5" s="110" t="s">
        <v>4</v>
      </c>
      <c r="D5" s="109" t="s">
        <v>5</v>
      </c>
      <c r="E5" s="109" t="s">
        <v>5</v>
      </c>
      <c r="F5" s="121" t="s">
        <v>382</v>
      </c>
      <c r="G5" s="121" t="s">
        <v>382</v>
      </c>
      <c r="H5" s="121" t="s">
        <v>52</v>
      </c>
      <c r="I5" s="111" t="s">
        <v>5</v>
      </c>
      <c r="J5" s="111" t="s">
        <v>5</v>
      </c>
      <c r="K5" s="111" t="s">
        <v>5</v>
      </c>
      <c r="L5" s="111" t="s">
        <v>5</v>
      </c>
      <c r="M5" s="111" t="s">
        <v>5</v>
      </c>
      <c r="N5" s="111" t="s">
        <v>5</v>
      </c>
      <c r="O5" s="108" t="s">
        <v>7</v>
      </c>
      <c r="P5" s="108" t="s">
        <v>7</v>
      </c>
      <c r="Q5" s="108" t="s">
        <v>7</v>
      </c>
      <c r="R5" s="108" t="s">
        <v>7</v>
      </c>
      <c r="S5" s="108" t="s">
        <v>7</v>
      </c>
      <c r="T5" s="108" t="s">
        <v>158</v>
      </c>
      <c r="U5" s="112" t="s">
        <v>318</v>
      </c>
      <c r="V5" s="1" t="s">
        <v>3</v>
      </c>
      <c r="W5" s="1" t="s">
        <v>32</v>
      </c>
      <c r="X5" s="1" t="s">
        <v>3</v>
      </c>
      <c r="Y5" s="1" t="s">
        <v>59</v>
      </c>
      <c r="Z5" s="1" t="s">
        <v>172</v>
      </c>
      <c r="AA5" s="1" t="s">
        <v>173</v>
      </c>
      <c r="AB5" s="1" t="s">
        <v>87</v>
      </c>
      <c r="AC5" s="1" t="s">
        <v>89</v>
      </c>
      <c r="AD5" s="1" t="s">
        <v>176</v>
      </c>
      <c r="AE5" s="1" t="s">
        <v>91</v>
      </c>
      <c r="AF5" s="1" t="s">
        <v>91</v>
      </c>
      <c r="AG5" s="1" t="s">
        <v>3</v>
      </c>
      <c r="AH5" s="1" t="s">
        <v>3</v>
      </c>
      <c r="AI5" s="1" t="s">
        <v>173</v>
      </c>
      <c r="AJ5" s="1" t="s">
        <v>216</v>
      </c>
      <c r="AK5" s="1" t="s">
        <v>190</v>
      </c>
      <c r="AL5" s="1" t="s">
        <v>190</v>
      </c>
      <c r="AM5" s="1" t="s">
        <v>197</v>
      </c>
      <c r="AN5" s="1" t="s">
        <v>197</v>
      </c>
      <c r="AO5" s="1" t="s">
        <v>216</v>
      </c>
      <c r="AP5" s="1" t="s">
        <v>219</v>
      </c>
      <c r="AQ5" s="1" t="s">
        <v>360</v>
      </c>
      <c r="AR5" s="1" t="s">
        <v>212</v>
      </c>
      <c r="AS5" s="1" t="s">
        <v>210</v>
      </c>
    </row>
    <row r="6" spans="1:45" x14ac:dyDescent="0.25">
      <c r="A6" s="1" t="s">
        <v>8</v>
      </c>
      <c r="B6" s="13" t="s">
        <v>9</v>
      </c>
      <c r="C6" s="13" t="s">
        <v>9</v>
      </c>
      <c r="D6" s="28" t="s">
        <v>9</v>
      </c>
      <c r="E6" s="28" t="s">
        <v>10</v>
      </c>
      <c r="F6" s="123" t="s">
        <v>369</v>
      </c>
      <c r="G6" s="123" t="s">
        <v>369</v>
      </c>
      <c r="H6" s="123" t="s">
        <v>383</v>
      </c>
      <c r="I6" s="10" t="s">
        <v>9</v>
      </c>
      <c r="J6" s="10" t="s">
        <v>9</v>
      </c>
      <c r="K6" s="10" t="s">
        <v>9</v>
      </c>
      <c r="L6" s="10" t="s">
        <v>9</v>
      </c>
      <c r="M6" s="10" t="s">
        <v>9</v>
      </c>
      <c r="N6" s="10" t="s">
        <v>9</v>
      </c>
      <c r="O6" s="7" t="s">
        <v>9</v>
      </c>
      <c r="P6" s="7" t="s">
        <v>9</v>
      </c>
      <c r="Q6" s="7" t="s">
        <v>9</v>
      </c>
      <c r="R6" s="7" t="s">
        <v>9</v>
      </c>
      <c r="S6" s="7" t="s">
        <v>9</v>
      </c>
      <c r="T6" s="7" t="s">
        <v>9</v>
      </c>
      <c r="U6" s="72" t="s">
        <v>9</v>
      </c>
      <c r="V6" s="2" t="s">
        <v>9</v>
      </c>
      <c r="W6" s="2" t="s">
        <v>9</v>
      </c>
      <c r="X6" s="2" t="s">
        <v>9</v>
      </c>
      <c r="Y6" s="2" t="s">
        <v>9</v>
      </c>
      <c r="Z6" s="2" t="s">
        <v>9</v>
      </c>
      <c r="AA6" s="2" t="s">
        <v>9</v>
      </c>
      <c r="AB6" s="2" t="s">
        <v>9</v>
      </c>
      <c r="AC6" s="2" t="s">
        <v>9</v>
      </c>
      <c r="AD6" s="2" t="s">
        <v>9</v>
      </c>
      <c r="AE6" s="2" t="s">
        <v>9</v>
      </c>
      <c r="AF6" s="2" t="s">
        <v>9</v>
      </c>
      <c r="AG6" s="2" t="s">
        <v>9</v>
      </c>
      <c r="AH6" s="2" t="s">
        <v>9</v>
      </c>
      <c r="AI6" s="2" t="s">
        <v>9</v>
      </c>
      <c r="AJ6" s="2" t="s">
        <v>9</v>
      </c>
      <c r="AK6" s="2" t="s">
        <v>9</v>
      </c>
      <c r="AL6" s="2" t="s">
        <v>9</v>
      </c>
      <c r="AM6" s="2" t="s">
        <v>9</v>
      </c>
      <c r="AN6" s="2" t="s">
        <v>9</v>
      </c>
      <c r="AO6" s="2" t="s">
        <v>9</v>
      </c>
      <c r="AP6" s="2" t="s">
        <v>9</v>
      </c>
      <c r="AQ6" s="2" t="s">
        <v>9</v>
      </c>
      <c r="AR6" s="2" t="s">
        <v>9</v>
      </c>
      <c r="AS6" s="2" t="s">
        <v>9</v>
      </c>
    </row>
    <row r="7" spans="1:45" x14ac:dyDescent="0.25">
      <c r="A7" s="3" t="s">
        <v>11</v>
      </c>
      <c r="B7" s="15">
        <v>422.65451859034891</v>
      </c>
      <c r="C7" s="16">
        <v>423</v>
      </c>
      <c r="D7" s="30">
        <v>373</v>
      </c>
      <c r="E7" s="30">
        <v>373</v>
      </c>
      <c r="F7" s="124">
        <v>465</v>
      </c>
      <c r="G7" s="124">
        <v>465</v>
      </c>
      <c r="H7" s="124">
        <v>465</v>
      </c>
      <c r="I7" s="12">
        <v>795</v>
      </c>
      <c r="J7" s="33">
        <v>690.15367469658759</v>
      </c>
      <c r="K7" s="12">
        <v>477</v>
      </c>
      <c r="L7" s="12">
        <v>326</v>
      </c>
      <c r="M7" s="12">
        <v>326</v>
      </c>
      <c r="N7" s="12">
        <v>326</v>
      </c>
      <c r="O7" s="9">
        <v>473</v>
      </c>
      <c r="P7" s="9">
        <v>576</v>
      </c>
      <c r="Q7" s="9">
        <v>250</v>
      </c>
      <c r="R7" s="9">
        <v>250</v>
      </c>
      <c r="S7" s="9">
        <v>250</v>
      </c>
      <c r="T7" s="9">
        <v>234</v>
      </c>
      <c r="U7" s="74">
        <v>432</v>
      </c>
      <c r="V7" s="4">
        <v>305</v>
      </c>
      <c r="W7" s="4">
        <v>254</v>
      </c>
      <c r="X7" s="4">
        <v>326</v>
      </c>
      <c r="Y7" s="4">
        <v>218</v>
      </c>
      <c r="Z7" s="4">
        <v>251</v>
      </c>
      <c r="AA7" s="4">
        <v>321</v>
      </c>
      <c r="AB7" s="4">
        <v>340</v>
      </c>
      <c r="AC7" s="4">
        <v>340</v>
      </c>
      <c r="AD7" s="4">
        <v>363</v>
      </c>
      <c r="AE7" s="4">
        <v>398</v>
      </c>
      <c r="AF7" s="4">
        <v>200</v>
      </c>
      <c r="AG7" s="4">
        <v>845</v>
      </c>
      <c r="AH7" s="4">
        <v>690</v>
      </c>
      <c r="AI7" s="4">
        <v>113</v>
      </c>
      <c r="AJ7" s="4">
        <v>82</v>
      </c>
      <c r="AK7" s="4">
        <v>139</v>
      </c>
      <c r="AL7" s="4">
        <v>157</v>
      </c>
      <c r="AM7" s="4">
        <v>102</v>
      </c>
      <c r="AN7" s="4">
        <v>104</v>
      </c>
      <c r="AO7" s="4">
        <v>73</v>
      </c>
      <c r="AP7" s="4">
        <v>49</v>
      </c>
      <c r="AQ7" s="4">
        <v>237</v>
      </c>
      <c r="AR7" s="4">
        <v>97</v>
      </c>
      <c r="AS7" s="4">
        <v>227</v>
      </c>
    </row>
    <row r="8" spans="1:45" x14ac:dyDescent="0.25">
      <c r="A8" s="1" t="s">
        <v>12</v>
      </c>
      <c r="B8" s="13">
        <v>3231</v>
      </c>
      <c r="C8" s="13">
        <v>3231</v>
      </c>
      <c r="D8" s="28">
        <v>3635</v>
      </c>
      <c r="E8" s="28">
        <v>3635</v>
      </c>
      <c r="F8" s="123">
        <v>3532</v>
      </c>
      <c r="G8" s="123">
        <v>3532</v>
      </c>
      <c r="H8" s="123">
        <v>3725</v>
      </c>
      <c r="I8" s="10">
        <v>3231</v>
      </c>
      <c r="J8" s="10">
        <v>3231</v>
      </c>
      <c r="K8" s="10">
        <v>3231</v>
      </c>
      <c r="L8" s="10">
        <v>3229</v>
      </c>
      <c r="M8" s="10">
        <v>3329</v>
      </c>
      <c r="N8" s="10">
        <v>3230</v>
      </c>
      <c r="O8" s="7">
        <v>3329</v>
      </c>
      <c r="P8" s="7">
        <v>3329</v>
      </c>
      <c r="Q8" s="7">
        <v>3527</v>
      </c>
      <c r="R8" s="7">
        <v>3627</v>
      </c>
      <c r="S8" s="7">
        <v>3726</v>
      </c>
      <c r="T8" s="7">
        <v>3726</v>
      </c>
      <c r="U8" s="72">
        <v>3229</v>
      </c>
      <c r="V8" s="2">
        <v>3527</v>
      </c>
      <c r="W8" s="2">
        <v>3528</v>
      </c>
      <c r="X8" s="2">
        <v>3529</v>
      </c>
      <c r="Y8" s="2">
        <v>3433</v>
      </c>
      <c r="Z8" s="2">
        <v>3629</v>
      </c>
      <c r="AA8" s="2">
        <v>3630</v>
      </c>
      <c r="AB8" s="37">
        <v>3630</v>
      </c>
      <c r="AC8" s="37">
        <v>3630</v>
      </c>
      <c r="AD8" s="37">
        <v>3630</v>
      </c>
      <c r="AE8" s="37">
        <v>3630</v>
      </c>
      <c r="AF8" s="2">
        <v>3434</v>
      </c>
      <c r="AG8" s="2">
        <v>3629</v>
      </c>
      <c r="AH8" s="2">
        <v>3629</v>
      </c>
      <c r="AI8" s="2">
        <v>3535</v>
      </c>
      <c r="AJ8" s="2">
        <v>3626</v>
      </c>
      <c r="AK8" s="2">
        <v>3826</v>
      </c>
      <c r="AL8" s="2">
        <v>3726</v>
      </c>
      <c r="AM8" s="2">
        <v>3726</v>
      </c>
      <c r="AN8" s="2">
        <v>3826</v>
      </c>
      <c r="AO8" s="2">
        <v>3726</v>
      </c>
      <c r="AP8" s="2">
        <v>4026</v>
      </c>
      <c r="AQ8" s="2">
        <v>3727</v>
      </c>
      <c r="AR8" s="2">
        <v>3727</v>
      </c>
      <c r="AS8" s="2">
        <v>3727</v>
      </c>
    </row>
    <row r="9" spans="1:45" x14ac:dyDescent="0.25">
      <c r="A9" s="1"/>
      <c r="B9" s="13">
        <v>3232</v>
      </c>
      <c r="C9" s="13">
        <v>3332</v>
      </c>
      <c r="D9" s="28">
        <v>3634</v>
      </c>
      <c r="E9" s="28">
        <v>3634</v>
      </c>
      <c r="F9" s="123">
        <v>3631</v>
      </c>
      <c r="G9" s="123">
        <v>3631</v>
      </c>
      <c r="H9" s="123">
        <v>3726</v>
      </c>
      <c r="I9" s="10">
        <v>3332</v>
      </c>
      <c r="J9" s="10">
        <v>3232</v>
      </c>
      <c r="K9" s="12">
        <v>3432</v>
      </c>
      <c r="L9" s="10">
        <v>3228</v>
      </c>
      <c r="M9" s="10">
        <v>3429</v>
      </c>
      <c r="N9" s="10">
        <v>3330</v>
      </c>
      <c r="O9" s="7">
        <v>3428</v>
      </c>
      <c r="P9" s="7">
        <v>3429</v>
      </c>
      <c r="Q9" s="7">
        <v>3625</v>
      </c>
      <c r="R9" s="7">
        <v>3626</v>
      </c>
      <c r="S9" s="7">
        <v>3724</v>
      </c>
      <c r="T9" s="7">
        <v>3724</v>
      </c>
      <c r="U9" s="72">
        <v>3228</v>
      </c>
      <c r="V9" s="2">
        <v>3428</v>
      </c>
      <c r="W9" s="2">
        <v>3428</v>
      </c>
      <c r="X9" s="2">
        <v>3429</v>
      </c>
      <c r="Y9" s="2">
        <v>3333</v>
      </c>
      <c r="Z9" s="2">
        <v>3630</v>
      </c>
      <c r="AA9" s="2">
        <v>3631</v>
      </c>
      <c r="AB9" s="37">
        <v>3631</v>
      </c>
      <c r="AC9" s="37">
        <v>3631</v>
      </c>
      <c r="AD9" s="37">
        <v>3631</v>
      </c>
      <c r="AE9" s="37">
        <v>3631</v>
      </c>
      <c r="AF9" s="2">
        <v>3334</v>
      </c>
      <c r="AG9" s="2">
        <v>3630</v>
      </c>
      <c r="AH9" s="2">
        <v>3630</v>
      </c>
      <c r="AL9" s="2">
        <v>3724</v>
      </c>
      <c r="AQ9" s="2">
        <v>3826</v>
      </c>
      <c r="AS9" s="2">
        <v>3826</v>
      </c>
    </row>
    <row r="10" spans="1:45" x14ac:dyDescent="0.25">
      <c r="A10" s="1"/>
      <c r="B10" s="13">
        <v>3233</v>
      </c>
      <c r="C10" s="13">
        <v>3433</v>
      </c>
      <c r="D10" s="28">
        <v>3632</v>
      </c>
      <c r="E10" s="28">
        <v>3632</v>
      </c>
      <c r="F10" s="123">
        <v>3630</v>
      </c>
      <c r="G10" s="123">
        <v>3630</v>
      </c>
      <c r="H10" s="124">
        <v>3727</v>
      </c>
      <c r="I10" s="10">
        <v>3433</v>
      </c>
      <c r="J10" s="12">
        <v>3233</v>
      </c>
      <c r="K10" s="10">
        <v>3532</v>
      </c>
      <c r="L10" s="10">
        <v>3328</v>
      </c>
      <c r="M10" s="10">
        <v>3529</v>
      </c>
      <c r="N10" s="10">
        <v>3430</v>
      </c>
      <c r="O10" s="9">
        <v>3527</v>
      </c>
      <c r="P10" s="71">
        <v>3529</v>
      </c>
      <c r="Q10" s="7">
        <v>3624</v>
      </c>
      <c r="R10" s="7">
        <v>3625</v>
      </c>
      <c r="S10" s="7"/>
      <c r="T10" s="7"/>
      <c r="U10" s="72">
        <v>3227</v>
      </c>
      <c r="V10" s="2">
        <v>3329</v>
      </c>
      <c r="W10" s="2">
        <v>3328</v>
      </c>
      <c r="X10" s="2">
        <v>3329</v>
      </c>
      <c r="Y10" s="2">
        <v>3233</v>
      </c>
      <c r="Z10" s="2">
        <v>3631</v>
      </c>
      <c r="AA10" s="2">
        <v>3632</v>
      </c>
      <c r="AB10" s="37">
        <v>3532</v>
      </c>
      <c r="AC10" s="37">
        <v>3532</v>
      </c>
      <c r="AD10" s="37">
        <v>3532</v>
      </c>
      <c r="AE10" s="37">
        <v>3532</v>
      </c>
      <c r="AG10" s="2">
        <v>3631</v>
      </c>
      <c r="AH10" s="2">
        <v>3631</v>
      </c>
      <c r="AQ10" s="2">
        <v>4026</v>
      </c>
      <c r="AS10" s="2">
        <v>4026</v>
      </c>
    </row>
    <row r="11" spans="1:45" x14ac:dyDescent="0.25">
      <c r="A11" s="1"/>
      <c r="B11" s="13">
        <v>3334</v>
      </c>
      <c r="C11" s="13">
        <v>3535</v>
      </c>
      <c r="D11" s="28">
        <v>3631</v>
      </c>
      <c r="E11" s="28">
        <v>3631</v>
      </c>
      <c r="F11" s="124">
        <v>3629</v>
      </c>
      <c r="G11" s="124">
        <v>3629</v>
      </c>
      <c r="H11" s="123">
        <v>3629</v>
      </c>
      <c r="I11" s="12">
        <v>3535</v>
      </c>
      <c r="J11" s="10">
        <v>3434</v>
      </c>
      <c r="K11" s="10">
        <v>3631</v>
      </c>
      <c r="L11" s="10">
        <v>3428</v>
      </c>
      <c r="M11" s="10">
        <v>3629</v>
      </c>
      <c r="N11" s="10">
        <v>3530</v>
      </c>
      <c r="O11" s="7">
        <v>3625</v>
      </c>
      <c r="P11" s="9">
        <v>3629</v>
      </c>
      <c r="Q11" s="7"/>
      <c r="R11" s="7">
        <v>3624</v>
      </c>
      <c r="S11" s="7"/>
      <c r="T11" s="7"/>
      <c r="U11" s="72">
        <v>3226</v>
      </c>
      <c r="W11" s="2">
        <v>3229</v>
      </c>
      <c r="Z11" s="2">
        <v>3532</v>
      </c>
      <c r="AA11" s="2">
        <v>3633</v>
      </c>
      <c r="AB11" s="38">
        <v>3532</v>
      </c>
      <c r="AC11" s="38">
        <v>3532</v>
      </c>
      <c r="AD11" s="38">
        <v>3532</v>
      </c>
      <c r="AE11" s="38">
        <v>3532</v>
      </c>
      <c r="AG11" s="2">
        <v>3632</v>
      </c>
      <c r="AH11" s="2">
        <v>3532</v>
      </c>
    </row>
    <row r="12" spans="1:45" x14ac:dyDescent="0.25">
      <c r="A12" s="1"/>
      <c r="B12" s="13">
        <v>3435</v>
      </c>
      <c r="C12" s="13"/>
      <c r="D12" s="28">
        <v>3630</v>
      </c>
      <c r="E12" s="28">
        <v>3630</v>
      </c>
      <c r="F12" s="123">
        <v>3727</v>
      </c>
      <c r="G12" s="123">
        <v>3727</v>
      </c>
      <c r="H12" s="123">
        <v>3630</v>
      </c>
      <c r="I12" s="10">
        <v>3635</v>
      </c>
      <c r="J12" s="12">
        <v>3433</v>
      </c>
      <c r="K12" s="10">
        <v>3630</v>
      </c>
      <c r="L12" s="10">
        <v>3528</v>
      </c>
      <c r="M12" s="10"/>
      <c r="N12" s="10">
        <v>3630</v>
      </c>
      <c r="O12" s="7">
        <v>3624</v>
      </c>
      <c r="P12" s="7">
        <v>3627</v>
      </c>
      <c r="Q12" s="7"/>
      <c r="R12" s="7"/>
      <c r="S12" s="7"/>
      <c r="T12" s="7"/>
      <c r="U12" s="72">
        <v>3325</v>
      </c>
      <c r="AA12" s="2">
        <v>3634</v>
      </c>
      <c r="AB12" s="37">
        <v>3434</v>
      </c>
      <c r="AC12" s="37">
        <v>3434</v>
      </c>
      <c r="AD12" s="37">
        <v>3433</v>
      </c>
      <c r="AE12" s="37">
        <v>3433</v>
      </c>
      <c r="AG12" s="2">
        <v>3634</v>
      </c>
      <c r="AH12" s="4">
        <v>3532</v>
      </c>
    </row>
    <row r="13" spans="1:45" x14ac:dyDescent="0.25">
      <c r="A13" s="1"/>
      <c r="B13" s="13">
        <v>3535</v>
      </c>
      <c r="C13" s="13"/>
      <c r="D13" s="28">
        <v>3629</v>
      </c>
      <c r="E13" s="28">
        <v>3629</v>
      </c>
      <c r="F13" s="124">
        <v>3726</v>
      </c>
      <c r="G13" s="133">
        <v>3726</v>
      </c>
      <c r="H13" s="133">
        <v>3631</v>
      </c>
      <c r="I13" s="10">
        <v>3634</v>
      </c>
      <c r="J13" s="10">
        <v>3532</v>
      </c>
      <c r="K13" s="10">
        <v>3629</v>
      </c>
      <c r="L13" s="10"/>
      <c r="M13" s="10"/>
      <c r="N13" s="10">
        <v>3629</v>
      </c>
      <c r="O13" s="7"/>
      <c r="P13" s="7">
        <v>3626</v>
      </c>
      <c r="Q13" s="7"/>
      <c r="R13" s="7"/>
      <c r="S13" s="7"/>
      <c r="T13" s="7"/>
      <c r="U13" s="72">
        <v>3324</v>
      </c>
      <c r="AA13" s="2">
        <v>3635</v>
      </c>
      <c r="AB13" s="37">
        <v>3435</v>
      </c>
      <c r="AC13" s="37">
        <v>3435</v>
      </c>
      <c r="AD13" s="37">
        <v>3334</v>
      </c>
      <c r="AE13" s="37">
        <v>3334</v>
      </c>
      <c r="AG13" s="4">
        <v>3635</v>
      </c>
      <c r="AH13" s="60">
        <v>3434</v>
      </c>
    </row>
    <row r="14" spans="1:45" x14ac:dyDescent="0.25">
      <c r="A14" s="1"/>
      <c r="B14" s="13"/>
      <c r="C14" s="13"/>
      <c r="D14" s="28"/>
      <c r="E14" s="28"/>
      <c r="F14" s="123">
        <v>3724</v>
      </c>
      <c r="G14" s="123">
        <v>3725</v>
      </c>
      <c r="H14" s="123">
        <v>3532</v>
      </c>
      <c r="I14" s="10">
        <v>3632</v>
      </c>
      <c r="J14" s="10">
        <v>3631</v>
      </c>
      <c r="K14" s="10"/>
      <c r="L14" s="10"/>
      <c r="M14" s="10"/>
      <c r="N14" s="10"/>
      <c r="O14" s="7"/>
      <c r="P14" s="7">
        <v>3625</v>
      </c>
      <c r="Q14" s="7"/>
      <c r="R14" s="7"/>
      <c r="S14" s="7"/>
      <c r="T14" s="7"/>
      <c r="U14" s="72">
        <v>3323</v>
      </c>
      <c r="AG14" s="2">
        <v>3535</v>
      </c>
      <c r="AH14" s="2">
        <v>3234</v>
      </c>
    </row>
    <row r="15" spans="1:45" x14ac:dyDescent="0.25">
      <c r="A15" s="1"/>
      <c r="B15" s="13"/>
      <c r="C15" s="13"/>
      <c r="D15" s="28"/>
      <c r="E15" s="28"/>
      <c r="F15" s="123"/>
      <c r="G15" s="123"/>
      <c r="H15" s="123"/>
      <c r="I15" s="10">
        <v>3631</v>
      </c>
      <c r="J15" s="10">
        <v>3630</v>
      </c>
      <c r="K15" s="10"/>
      <c r="L15" s="10"/>
      <c r="M15" s="10"/>
      <c r="N15" s="10"/>
      <c r="O15" s="7"/>
      <c r="P15" s="7">
        <v>3624</v>
      </c>
      <c r="Q15" s="7"/>
      <c r="R15" s="7"/>
      <c r="S15" s="7"/>
      <c r="T15" s="7"/>
      <c r="U15" s="72">
        <v>3322</v>
      </c>
      <c r="AG15" s="4">
        <v>3435</v>
      </c>
      <c r="AH15" s="17">
        <v>3233</v>
      </c>
    </row>
    <row r="16" spans="1:45" x14ac:dyDescent="0.25">
      <c r="A16" s="1"/>
      <c r="B16" s="13"/>
      <c r="C16" s="13"/>
      <c r="D16" s="28"/>
      <c r="E16" s="28"/>
      <c r="F16" s="123"/>
      <c r="G16" s="123"/>
      <c r="H16" s="123"/>
      <c r="I16" s="10">
        <v>3630</v>
      </c>
      <c r="J16" s="10">
        <v>3629</v>
      </c>
      <c r="K16" s="10"/>
      <c r="L16" s="10"/>
      <c r="M16" s="10"/>
      <c r="N16" s="10"/>
      <c r="O16" s="7"/>
      <c r="P16" s="7"/>
      <c r="Q16" s="7"/>
      <c r="R16" s="7"/>
      <c r="S16" s="7"/>
      <c r="T16" s="7"/>
      <c r="U16" s="72"/>
      <c r="AG16" s="2">
        <v>3334</v>
      </c>
      <c r="AH16" s="2">
        <v>3231</v>
      </c>
    </row>
    <row r="17" spans="1:45" x14ac:dyDescent="0.25">
      <c r="A17" s="1"/>
      <c r="B17" s="13"/>
      <c r="C17" s="13"/>
      <c r="D17" s="28"/>
      <c r="E17" s="28"/>
      <c r="F17" s="123"/>
      <c r="G17" s="123"/>
      <c r="H17" s="123"/>
      <c r="I17" s="10">
        <v>3629</v>
      </c>
      <c r="J17" s="10"/>
      <c r="K17" s="10"/>
      <c r="L17" s="10"/>
      <c r="M17" s="10"/>
      <c r="N17" s="10"/>
      <c r="O17" s="7"/>
      <c r="P17" s="7"/>
      <c r="Q17" s="7"/>
      <c r="R17" s="7"/>
      <c r="S17" s="7"/>
      <c r="T17" s="7"/>
      <c r="U17" s="72"/>
      <c r="AG17" s="2">
        <v>3233</v>
      </c>
    </row>
    <row r="18" spans="1:45" x14ac:dyDescent="0.25">
      <c r="A18" s="1"/>
      <c r="B18" s="13"/>
      <c r="C18" s="13"/>
      <c r="D18" s="28"/>
      <c r="E18" s="28"/>
      <c r="F18" s="123"/>
      <c r="G18" s="123"/>
      <c r="H18" s="123"/>
      <c r="I18" s="10"/>
      <c r="J18" s="10"/>
      <c r="K18" s="10"/>
      <c r="L18" s="10"/>
      <c r="M18" s="10"/>
      <c r="N18" s="10"/>
      <c r="O18" s="7"/>
      <c r="P18" s="7"/>
      <c r="Q18" s="7"/>
      <c r="R18" s="7"/>
      <c r="S18" s="7"/>
      <c r="T18" s="7"/>
      <c r="U18" s="72"/>
      <c r="AG18" s="2">
        <v>3232</v>
      </c>
    </row>
    <row r="19" spans="1:45" x14ac:dyDescent="0.25">
      <c r="A19" s="1"/>
      <c r="B19" s="13"/>
      <c r="C19" s="13"/>
      <c r="D19" s="28"/>
      <c r="E19" s="28"/>
      <c r="F19" s="123"/>
      <c r="G19" s="123"/>
      <c r="H19" s="123"/>
      <c r="I19" s="10"/>
      <c r="J19" s="10"/>
      <c r="K19" s="10"/>
      <c r="L19" s="10"/>
      <c r="M19" s="10"/>
      <c r="N19" s="10"/>
      <c r="O19" s="7"/>
      <c r="P19" s="7"/>
      <c r="Q19" s="7"/>
      <c r="R19" s="7"/>
      <c r="S19" s="7"/>
      <c r="T19" s="7"/>
      <c r="U19" s="72"/>
      <c r="AG19" s="2">
        <v>3231</v>
      </c>
    </row>
    <row r="20" spans="1:45" x14ac:dyDescent="0.25">
      <c r="A20" s="1"/>
      <c r="B20" s="13"/>
      <c r="C20" s="13"/>
      <c r="D20" s="28"/>
      <c r="E20" s="28"/>
      <c r="F20" s="123"/>
      <c r="G20" s="123"/>
      <c r="H20" s="123"/>
      <c r="I20" s="10"/>
      <c r="J20" s="10"/>
      <c r="K20" s="10"/>
      <c r="L20" s="10"/>
      <c r="M20" s="10"/>
      <c r="N20" s="10"/>
      <c r="O20" s="7"/>
      <c r="P20" s="7"/>
      <c r="Q20" s="7"/>
      <c r="R20" s="7"/>
      <c r="S20" s="7"/>
      <c r="T20" s="7"/>
      <c r="U20" s="72"/>
    </row>
    <row r="21" spans="1:45" x14ac:dyDescent="0.25">
      <c r="A21" s="1"/>
      <c r="B21" s="13"/>
      <c r="C21" s="13"/>
      <c r="D21" s="28"/>
      <c r="E21" s="28"/>
      <c r="F21" s="123"/>
      <c r="G21" s="123"/>
      <c r="H21" s="123"/>
      <c r="I21" s="10"/>
      <c r="J21" s="10"/>
      <c r="K21" s="10"/>
      <c r="L21" s="10"/>
      <c r="M21" s="10"/>
      <c r="N21" s="10"/>
      <c r="O21" s="7"/>
      <c r="P21" s="7"/>
      <c r="Q21" s="7"/>
      <c r="R21" s="7"/>
      <c r="S21" s="7"/>
      <c r="T21" s="7"/>
      <c r="U21" s="72"/>
    </row>
    <row r="22" spans="1:45" x14ac:dyDescent="0.25">
      <c r="A22" s="1"/>
      <c r="B22" s="13"/>
      <c r="C22" s="13"/>
      <c r="D22" s="28"/>
      <c r="E22" s="28"/>
      <c r="F22" s="123"/>
      <c r="G22" s="123"/>
      <c r="H22" s="123"/>
      <c r="I22" s="10"/>
      <c r="J22" s="10"/>
      <c r="K22" s="10"/>
      <c r="L22" s="10"/>
      <c r="M22" s="10"/>
      <c r="N22" s="10"/>
      <c r="O22" s="7"/>
      <c r="P22" s="7"/>
      <c r="Q22" s="7"/>
      <c r="R22" s="7"/>
      <c r="S22" s="7"/>
      <c r="T22" s="7"/>
      <c r="U22" s="72"/>
    </row>
    <row r="23" spans="1:45" x14ac:dyDescent="0.25">
      <c r="A23" s="1"/>
      <c r="B23" s="13"/>
      <c r="C23" s="13"/>
      <c r="D23" s="28"/>
      <c r="E23" s="28"/>
      <c r="F23" s="123"/>
      <c r="G23" s="123"/>
      <c r="H23" s="123"/>
      <c r="I23" s="10"/>
      <c r="J23" s="10"/>
      <c r="K23" s="10"/>
      <c r="L23" s="10"/>
      <c r="M23" s="10"/>
      <c r="N23" s="10"/>
      <c r="O23" s="7"/>
      <c r="P23" s="7"/>
      <c r="Q23" s="7"/>
      <c r="R23" s="7"/>
      <c r="S23" s="7"/>
      <c r="T23" s="7"/>
      <c r="U23" s="72"/>
    </row>
    <row r="24" spans="1:45" x14ac:dyDescent="0.25">
      <c r="A24" s="1"/>
      <c r="B24" s="13"/>
      <c r="C24" s="13"/>
      <c r="D24" s="28"/>
      <c r="E24" s="28"/>
      <c r="F24" s="123"/>
      <c r="G24" s="123"/>
      <c r="H24" s="123"/>
      <c r="I24" s="10"/>
      <c r="J24" s="10"/>
      <c r="K24" s="10"/>
      <c r="L24" s="10"/>
      <c r="M24" s="10"/>
      <c r="N24" s="10"/>
      <c r="O24" s="7"/>
      <c r="P24" s="7"/>
      <c r="Q24" s="7"/>
      <c r="R24" s="7"/>
      <c r="S24" s="7"/>
      <c r="T24" s="7"/>
      <c r="U24" s="72"/>
    </row>
    <row r="25" spans="1:45" x14ac:dyDescent="0.25">
      <c r="A25" s="1"/>
      <c r="B25" s="13"/>
      <c r="C25" s="13"/>
      <c r="D25" s="28"/>
      <c r="E25" s="28"/>
      <c r="F25" s="123"/>
      <c r="G25" s="123"/>
      <c r="H25" s="123"/>
      <c r="I25" s="10"/>
      <c r="J25" s="10"/>
      <c r="K25" s="10"/>
      <c r="L25" s="10"/>
      <c r="M25" s="10"/>
      <c r="N25" s="10"/>
      <c r="O25" s="7"/>
      <c r="P25" s="7"/>
      <c r="Q25" s="7"/>
      <c r="R25" s="7"/>
      <c r="S25" s="7"/>
      <c r="T25" s="7"/>
      <c r="U25" s="72"/>
    </row>
    <row r="26" spans="1:45" x14ac:dyDescent="0.25">
      <c r="A26" s="1"/>
      <c r="B26" s="13"/>
      <c r="C26" s="13"/>
      <c r="D26" s="28"/>
      <c r="E26" s="28"/>
      <c r="F26" s="123"/>
      <c r="G26" s="123"/>
      <c r="H26" s="123"/>
      <c r="I26" s="10"/>
      <c r="J26" s="10"/>
      <c r="K26" s="10"/>
      <c r="L26" s="10"/>
      <c r="M26" s="10"/>
      <c r="N26" s="10"/>
      <c r="O26" s="7"/>
      <c r="P26" s="7"/>
      <c r="Q26" s="7"/>
      <c r="R26" s="7"/>
      <c r="S26" s="7"/>
      <c r="T26" s="7"/>
      <c r="U26" s="72"/>
    </row>
    <row r="27" spans="1:45" x14ac:dyDescent="0.25">
      <c r="A27" s="3"/>
      <c r="B27" s="16"/>
      <c r="C27" s="16"/>
      <c r="D27" s="30"/>
      <c r="E27" s="30"/>
      <c r="F27" s="124"/>
      <c r="G27" s="124"/>
      <c r="H27" s="124"/>
      <c r="I27" s="12"/>
      <c r="J27" s="12"/>
      <c r="K27" s="12"/>
      <c r="L27" s="12"/>
      <c r="M27" s="12"/>
      <c r="N27" s="12"/>
      <c r="O27" s="9"/>
      <c r="P27" s="9"/>
      <c r="Q27" s="9"/>
      <c r="R27" s="9"/>
      <c r="S27" s="9"/>
      <c r="T27" s="9"/>
      <c r="U27" s="7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1" t="s">
        <v>13</v>
      </c>
      <c r="B28" s="13">
        <v>475</v>
      </c>
      <c r="C28" s="18">
        <v>428.55436602083614</v>
      </c>
      <c r="D28" s="31">
        <v>382.64068452902268</v>
      </c>
      <c r="E28" s="31">
        <v>382.64068452902268</v>
      </c>
      <c r="F28" s="125">
        <v>527.9772926927468</v>
      </c>
      <c r="G28" s="125">
        <v>495.40824890828458</v>
      </c>
      <c r="H28" s="125">
        <v>495.40906908364536</v>
      </c>
      <c r="I28" s="19">
        <v>811.19945875036069</v>
      </c>
      <c r="J28" s="19">
        <v>734.91897328315054</v>
      </c>
      <c r="K28" s="19">
        <v>500.5251998089725</v>
      </c>
      <c r="L28" s="19">
        <v>384.40947986042744</v>
      </c>
      <c r="M28" s="19">
        <v>343.19448893864848</v>
      </c>
      <c r="N28" s="19">
        <v>383.42478218587758</v>
      </c>
      <c r="O28" s="20">
        <v>484.10862786085914</v>
      </c>
      <c r="P28" s="20">
        <v>601.77895510549865</v>
      </c>
      <c r="Q28" s="7">
        <v>316</v>
      </c>
      <c r="R28" s="20">
        <v>258.58446616685023</v>
      </c>
      <c r="S28" s="20">
        <v>273.40764234058008</v>
      </c>
      <c r="T28" s="20">
        <v>243.07236332167881</v>
      </c>
      <c r="U28" s="75">
        <v>467.30681322500999</v>
      </c>
      <c r="V28" s="25">
        <v>311.8800549535448</v>
      </c>
      <c r="W28" s="25">
        <v>321.18542340192278</v>
      </c>
      <c r="X28" s="25">
        <v>331.80493785902331</v>
      </c>
      <c r="Y28" s="25">
        <v>222.10597773261975</v>
      </c>
      <c r="Z28" s="25">
        <v>268.52663114572613</v>
      </c>
      <c r="AA28" s="25">
        <v>325.29109321099901</v>
      </c>
      <c r="AB28" s="25">
        <v>361.97870456839013</v>
      </c>
      <c r="AC28" s="25">
        <v>360.99859726734036</v>
      </c>
      <c r="AD28" s="25">
        <v>383.2684172493108</v>
      </c>
      <c r="AE28" s="25">
        <v>414.28801113839972</v>
      </c>
      <c r="AF28" s="25">
        <v>203.08931265643977</v>
      </c>
      <c r="AG28" s="25">
        <v>886.04113332971974</v>
      </c>
      <c r="AH28" s="25">
        <v>735.74178997244258</v>
      </c>
      <c r="AI28" s="25">
        <v>126.03271072691454</v>
      </c>
      <c r="AJ28" s="25">
        <v>82.856120751414124</v>
      </c>
      <c r="AK28" s="25">
        <v>144.53393357385167</v>
      </c>
      <c r="AL28" s="25">
        <v>194.14981180945361</v>
      </c>
      <c r="AM28" s="25">
        <v>104.70579338561463</v>
      </c>
      <c r="AN28" s="25">
        <v>113.46357012119468</v>
      </c>
      <c r="AO28" s="25">
        <v>74.764964264872532</v>
      </c>
      <c r="AP28" s="25">
        <v>55.957079028480074</v>
      </c>
      <c r="AQ28" s="25">
        <v>304.71194190036044</v>
      </c>
      <c r="AR28" s="25">
        <v>109.40723940726312</v>
      </c>
      <c r="AS28" s="25">
        <v>275.31724574395929</v>
      </c>
    </row>
    <row r="29" spans="1:45" s="1" customFormat="1" x14ac:dyDescent="0.25">
      <c r="A29" s="1" t="s">
        <v>14</v>
      </c>
      <c r="B29" s="110">
        <v>103</v>
      </c>
      <c r="C29" s="114">
        <v>92.267848809265132</v>
      </c>
      <c r="D29" s="115">
        <v>137.81442773312554</v>
      </c>
      <c r="E29" s="115">
        <v>100</v>
      </c>
      <c r="F29" s="126">
        <v>172.83375091190553</v>
      </c>
      <c r="G29" s="126">
        <v>153.88075415820106</v>
      </c>
      <c r="H29" s="126">
        <v>117.64399287420412</v>
      </c>
      <c r="I29" s="116">
        <v>229.37674989408012</v>
      </c>
      <c r="J29" s="116">
        <v>225.26333674551978</v>
      </c>
      <c r="K29" s="116">
        <v>151.92387187471201</v>
      </c>
      <c r="L29" s="116">
        <v>144.15101612700002</v>
      </c>
      <c r="M29" s="116">
        <v>121.70768961976783</v>
      </c>
      <c r="N29" s="116">
        <v>121.79076477944426</v>
      </c>
      <c r="O29" s="117">
        <v>247.72447826310804</v>
      </c>
      <c r="P29" s="117">
        <v>202.89470834623313</v>
      </c>
      <c r="Q29" s="108">
        <v>118</v>
      </c>
      <c r="R29" s="117">
        <v>81.187018726465283</v>
      </c>
      <c r="S29" s="117">
        <v>83.107948404875827</v>
      </c>
      <c r="T29" s="117">
        <v>79.442796498981664</v>
      </c>
      <c r="U29" s="118">
        <v>386.27048529473529</v>
      </c>
      <c r="V29" s="119">
        <v>61.426397594630139</v>
      </c>
      <c r="W29" s="119">
        <v>65.682978687240123</v>
      </c>
      <c r="X29" s="119">
        <v>64.853861493617686</v>
      </c>
      <c r="Y29" s="119">
        <v>50.614294797674987</v>
      </c>
      <c r="Z29" s="119">
        <v>60.586290123721291</v>
      </c>
      <c r="AA29" s="119">
        <v>64.975647258853087</v>
      </c>
      <c r="AB29" s="119">
        <v>81.695133000146768</v>
      </c>
      <c r="AC29" s="119">
        <v>83.246032147445163</v>
      </c>
      <c r="AD29" s="119">
        <v>86.160345498733165</v>
      </c>
      <c r="AE29" s="119">
        <v>94.376828306600984</v>
      </c>
      <c r="AF29" s="119">
        <v>52.418544715463057</v>
      </c>
      <c r="AG29" s="119">
        <v>275.98088340928308</v>
      </c>
      <c r="AH29" s="119">
        <v>200.59944332498452</v>
      </c>
      <c r="AI29" s="119">
        <v>26.360173873089284</v>
      </c>
      <c r="AJ29" s="119">
        <v>23.672024781263062</v>
      </c>
      <c r="AK29" s="119">
        <v>38.44566899468208</v>
      </c>
      <c r="AL29" s="119">
        <v>62.366400774304836</v>
      </c>
      <c r="AM29" s="119">
        <v>39.009468387672754</v>
      </c>
      <c r="AN29" s="119">
        <v>27.005069569757595</v>
      </c>
      <c r="AO29" s="119">
        <v>14.50406332938779</v>
      </c>
      <c r="AP29" s="119">
        <v>21.715954988627352</v>
      </c>
      <c r="AQ29" s="119">
        <v>141.32787843425575</v>
      </c>
      <c r="AR29" s="119">
        <v>48.033718217495306</v>
      </c>
      <c r="AS29" s="119">
        <v>127.24047644348556</v>
      </c>
    </row>
    <row r="30" spans="1:45" x14ac:dyDescent="0.25">
      <c r="A30" s="1" t="s">
        <v>15</v>
      </c>
      <c r="B30" s="13">
        <v>4.5999999999999996</v>
      </c>
      <c r="C30" s="21">
        <v>4.6446771172343899</v>
      </c>
      <c r="D30" s="32">
        <v>2.7764922063892872</v>
      </c>
      <c r="E30" s="32">
        <v>3.8</v>
      </c>
      <c r="F30" s="127">
        <v>3.0548274854131945</v>
      </c>
      <c r="G30" s="127">
        <v>3.2194295616654403</v>
      </c>
      <c r="H30" s="127">
        <v>4.2110868305310136</v>
      </c>
      <c r="I30" s="22">
        <v>3.5365374176979589</v>
      </c>
      <c r="J30" s="22">
        <v>3.2624881789502624</v>
      </c>
      <c r="K30" s="22">
        <v>3.2945790127159458</v>
      </c>
      <c r="L30" s="22">
        <v>2.6667136326098095</v>
      </c>
      <c r="M30" s="22">
        <v>2.8198258467549335</v>
      </c>
      <c r="N30" s="22">
        <v>3.1482254248114523</v>
      </c>
      <c r="O30" s="23">
        <v>1.9542220100941645</v>
      </c>
      <c r="P30" s="23">
        <v>2.9659667322549521</v>
      </c>
      <c r="Q30" s="7">
        <v>2.7</v>
      </c>
      <c r="R30" s="23">
        <v>3.1850469474445311</v>
      </c>
      <c r="S30" s="23">
        <v>3.2897893352946688</v>
      </c>
      <c r="T30" s="23">
        <v>3.0597155945384502</v>
      </c>
      <c r="U30" s="76">
        <v>1.2097916641713946</v>
      </c>
      <c r="V30" s="24">
        <v>5.0772968490147825</v>
      </c>
      <c r="W30" s="24">
        <v>4.8899338888283053</v>
      </c>
      <c r="X30" s="24">
        <v>5.116194012467191</v>
      </c>
      <c r="Y30" s="24">
        <v>4.3882065060960285</v>
      </c>
      <c r="Z30" s="24">
        <v>4.4321352338520255</v>
      </c>
      <c r="AA30" s="24">
        <v>5.0063540254564733</v>
      </c>
      <c r="AB30" s="24">
        <v>4.4308478519490242</v>
      </c>
      <c r="AC30" s="24">
        <v>4.3365261737393146</v>
      </c>
      <c r="AD30" s="24">
        <v>4.4483156959363175</v>
      </c>
      <c r="AE30" s="24">
        <v>4.3897216994038697</v>
      </c>
      <c r="AF30" s="24">
        <v>3.8743790724989364</v>
      </c>
      <c r="AG30" s="24">
        <v>3.2105163313638276</v>
      </c>
      <c r="AH30" s="24">
        <v>3.6677160104601669</v>
      </c>
      <c r="AI30" s="24">
        <v>4.7811790367429818</v>
      </c>
      <c r="AJ30" s="24">
        <v>3.5001704128409243</v>
      </c>
      <c r="AK30" s="24">
        <v>3.7594334382331605</v>
      </c>
      <c r="AL30" s="24">
        <v>3.1130514090760868</v>
      </c>
      <c r="AM30" s="24">
        <v>2.6841122864084541</v>
      </c>
      <c r="AN30" s="24">
        <v>4.2015655552415287</v>
      </c>
      <c r="AO30" s="24">
        <v>5.1547599156841466</v>
      </c>
      <c r="AP30" s="24">
        <v>2.5767726566842124</v>
      </c>
      <c r="AQ30" s="24">
        <v>2.1560639364023939</v>
      </c>
      <c r="AR30" s="24">
        <v>2.2777174757088399</v>
      </c>
      <c r="AS30" s="24">
        <v>2.1637552250619141</v>
      </c>
    </row>
    <row r="31" spans="1:45" x14ac:dyDescent="0.25">
      <c r="D31" s="28" t="s">
        <v>16</v>
      </c>
      <c r="E31" s="28"/>
    </row>
    <row r="32" spans="1:45" x14ac:dyDescent="0.25">
      <c r="D32" s="28">
        <v>430</v>
      </c>
      <c r="E32" s="28"/>
    </row>
    <row r="33" spans="1:17" x14ac:dyDescent="0.25">
      <c r="D33" s="28">
        <v>143</v>
      </c>
      <c r="E33" s="28"/>
    </row>
    <row r="34" spans="1:17" x14ac:dyDescent="0.25">
      <c r="D34" s="32">
        <v>3.0069930069930071</v>
      </c>
      <c r="E34" s="28"/>
    </row>
    <row r="45" spans="1:17" x14ac:dyDescent="0.25">
      <c r="A45" s="2" t="s">
        <v>17</v>
      </c>
      <c r="O45" s="35"/>
      <c r="P45" s="35"/>
    </row>
    <row r="46" spans="1:17" x14ac:dyDescent="0.25">
      <c r="Q46" s="35" t="s">
        <v>146</v>
      </c>
    </row>
    <row r="47" spans="1:17" x14ac:dyDescent="0.25">
      <c r="Q47" s="2" t="s">
        <v>312</v>
      </c>
    </row>
    <row r="48" spans="1:17" x14ac:dyDescent="0.25">
      <c r="Q48" s="2" t="s">
        <v>313</v>
      </c>
    </row>
    <row r="49" spans="1:17" x14ac:dyDescent="0.25">
      <c r="Q49" s="2" t="s">
        <v>166</v>
      </c>
    </row>
    <row r="50" spans="1:17" x14ac:dyDescent="0.25">
      <c r="Q50" s="2" t="s">
        <v>156</v>
      </c>
    </row>
    <row r="51" spans="1:17" x14ac:dyDescent="0.25">
      <c r="Q51" s="2" t="s">
        <v>157</v>
      </c>
    </row>
    <row r="52" spans="1:17" x14ac:dyDescent="0.25">
      <c r="Q52" s="2" t="s">
        <v>159</v>
      </c>
    </row>
    <row r="54" spans="1:17" x14ac:dyDescent="0.25">
      <c r="I54" s="35" t="s">
        <v>146</v>
      </c>
      <c r="Q54" s="2" t="s">
        <v>317</v>
      </c>
    </row>
    <row r="55" spans="1:17" x14ac:dyDescent="0.25">
      <c r="I55" s="2" t="s">
        <v>309</v>
      </c>
      <c r="Q55" s="2" t="s">
        <v>315</v>
      </c>
    </row>
    <row r="56" spans="1:17" x14ac:dyDescent="0.25">
      <c r="I56" s="2" t="s">
        <v>162</v>
      </c>
      <c r="Q56" s="2" t="s">
        <v>316</v>
      </c>
    </row>
    <row r="57" spans="1:17" x14ac:dyDescent="0.25">
      <c r="I57" s="2" t="s">
        <v>161</v>
      </c>
    </row>
    <row r="58" spans="1:17" x14ac:dyDescent="0.25">
      <c r="I58" s="2" t="s">
        <v>310</v>
      </c>
    </row>
    <row r="59" spans="1:17" x14ac:dyDescent="0.25">
      <c r="A59" s="2" t="s">
        <v>18</v>
      </c>
      <c r="I59" s="2" t="s">
        <v>311</v>
      </c>
    </row>
    <row r="61" spans="1:17" x14ac:dyDescent="0.25">
      <c r="A61" s="35" t="s">
        <v>146</v>
      </c>
      <c r="I61" s="128" t="s">
        <v>377</v>
      </c>
      <c r="J61" s="129" t="s">
        <v>372</v>
      </c>
      <c r="K61" s="129" t="s">
        <v>373</v>
      </c>
      <c r="L61" s="129" t="s">
        <v>376</v>
      </c>
      <c r="M61" s="26" t="s">
        <v>385</v>
      </c>
    </row>
    <row r="62" spans="1:17" x14ac:dyDescent="0.25">
      <c r="A62" s="2" t="s">
        <v>147</v>
      </c>
      <c r="I62" s="130" t="s">
        <v>374</v>
      </c>
      <c r="J62" s="129">
        <v>245</v>
      </c>
      <c r="K62" s="129">
        <v>85</v>
      </c>
      <c r="L62" s="131">
        <f>J62/K62</f>
        <v>2.8823529411764706</v>
      </c>
      <c r="M62" s="26"/>
    </row>
    <row r="63" spans="1:17" x14ac:dyDescent="0.25">
      <c r="A63" s="2" t="s">
        <v>148</v>
      </c>
      <c r="I63" s="130" t="s">
        <v>375</v>
      </c>
      <c r="J63" s="129">
        <v>281</v>
      </c>
      <c r="K63" s="129">
        <v>94</v>
      </c>
      <c r="L63" s="131">
        <f>J63/K63</f>
        <v>2.9893617021276597</v>
      </c>
      <c r="M63" s="26" t="s">
        <v>379</v>
      </c>
    </row>
    <row r="64" spans="1:17" x14ac:dyDescent="0.25">
      <c r="A64" s="2" t="s">
        <v>149</v>
      </c>
      <c r="I64" s="26"/>
      <c r="J64" s="26"/>
      <c r="K64" s="26"/>
      <c r="L64" s="26"/>
      <c r="M64" s="26" t="s">
        <v>380</v>
      </c>
    </row>
    <row r="65" spans="1:13" x14ac:dyDescent="0.25">
      <c r="A65" s="2" t="s">
        <v>164</v>
      </c>
      <c r="I65" s="128" t="s">
        <v>378</v>
      </c>
      <c r="J65" s="129" t="s">
        <v>372</v>
      </c>
      <c r="K65" s="129" t="s">
        <v>373</v>
      </c>
      <c r="L65" s="129" t="s">
        <v>376</v>
      </c>
      <c r="M65" s="26" t="s">
        <v>381</v>
      </c>
    </row>
    <row r="66" spans="1:13" x14ac:dyDescent="0.25">
      <c r="I66" s="130" t="s">
        <v>374</v>
      </c>
      <c r="J66" s="129">
        <v>495</v>
      </c>
      <c r="K66" s="129">
        <v>154</v>
      </c>
      <c r="L66" s="131">
        <f>J66/K66</f>
        <v>3.2142857142857144</v>
      </c>
      <c r="M66" s="26"/>
    </row>
    <row r="67" spans="1:13" x14ac:dyDescent="0.25">
      <c r="I67" s="130" t="s">
        <v>375</v>
      </c>
      <c r="J67" s="129">
        <v>482.3</v>
      </c>
      <c r="K67" s="129">
        <v>169.5</v>
      </c>
      <c r="L67" s="132">
        <f>J67/K67</f>
        <v>2.8454277286135694</v>
      </c>
      <c r="M67" s="26"/>
    </row>
    <row r="69" spans="1:13" x14ac:dyDescent="0.25">
      <c r="I69" s="134" t="s">
        <v>384</v>
      </c>
      <c r="J69" s="135" t="s">
        <v>372</v>
      </c>
      <c r="K69" s="135" t="s">
        <v>373</v>
      </c>
      <c r="L69" s="135" t="s">
        <v>376</v>
      </c>
      <c r="M69" s="136" t="s">
        <v>386</v>
      </c>
    </row>
    <row r="70" spans="1:13" x14ac:dyDescent="0.25">
      <c r="I70" s="137" t="s">
        <v>374</v>
      </c>
      <c r="J70" s="135">
        <v>495</v>
      </c>
      <c r="K70" s="135">
        <v>118</v>
      </c>
      <c r="L70" s="138">
        <f>J70/K70</f>
        <v>4.1949152542372881</v>
      </c>
      <c r="M70" s="136"/>
    </row>
    <row r="71" spans="1:13" x14ac:dyDescent="0.25">
      <c r="I71" s="137" t="s">
        <v>375</v>
      </c>
      <c r="J71" s="135">
        <v>414.5</v>
      </c>
      <c r="K71" s="135">
        <v>140.69999999999999</v>
      </c>
      <c r="L71" s="139">
        <f>J71/K71</f>
        <v>2.9459843638948118</v>
      </c>
      <c r="M71" s="136" t="s">
        <v>387</v>
      </c>
    </row>
    <row r="72" spans="1:13" x14ac:dyDescent="0.25">
      <c r="J72" s="135" t="s">
        <v>388</v>
      </c>
    </row>
    <row r="74" spans="1:13" x14ac:dyDescent="0.25">
      <c r="C74" s="35" t="s">
        <v>146</v>
      </c>
    </row>
    <row r="75" spans="1:13" x14ac:dyDescent="0.25">
      <c r="C75" s="2" t="s">
        <v>150</v>
      </c>
    </row>
    <row r="76" spans="1:13" x14ac:dyDescent="0.25">
      <c r="C76" s="2" t="s">
        <v>163</v>
      </c>
    </row>
    <row r="77" spans="1:13" x14ac:dyDescent="0.25">
      <c r="C77" s="2" t="s">
        <v>165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076F9-01C1-4EC2-99EC-3503DD34ACAA}">
  <dimension ref="A1:AQ84"/>
  <sheetViews>
    <sheetView topLeftCell="A40" workbookViewId="0"/>
  </sheetViews>
  <sheetFormatPr baseColWidth="10" defaultRowHeight="15" x14ac:dyDescent="0.25"/>
  <cols>
    <col min="1" max="1" width="23" style="34" customWidth="1"/>
    <col min="2" max="3" width="11.42578125" style="34" customWidth="1"/>
    <col min="4" max="4" width="11.42578125" style="34"/>
    <col min="5" max="16" width="11.42578125" style="34" customWidth="1"/>
    <col min="17" max="16384" width="11.42578125" style="34"/>
  </cols>
  <sheetData>
    <row r="1" spans="1:43" x14ac:dyDescent="0.25">
      <c r="A1" s="62" t="s">
        <v>0</v>
      </c>
      <c r="B1" s="62" t="s">
        <v>1</v>
      </c>
    </row>
    <row r="2" spans="1:43" s="62" customFormat="1" x14ac:dyDescent="0.25">
      <c r="A2" s="62" t="s">
        <v>2</v>
      </c>
      <c r="B2" s="113" t="s">
        <v>7</v>
      </c>
      <c r="C2" s="62" t="s">
        <v>7</v>
      </c>
      <c r="D2" s="107" t="s">
        <v>3</v>
      </c>
      <c r="E2" s="107" t="s">
        <v>3</v>
      </c>
      <c r="F2" s="107" t="s">
        <v>318</v>
      </c>
      <c r="G2" s="107" t="s">
        <v>3</v>
      </c>
      <c r="H2" s="107" t="s">
        <v>318</v>
      </c>
      <c r="I2" s="107" t="s">
        <v>3</v>
      </c>
      <c r="J2" s="107" t="s">
        <v>3</v>
      </c>
      <c r="K2" s="107" t="s">
        <v>330</v>
      </c>
      <c r="L2" s="62" t="s">
        <v>335</v>
      </c>
      <c r="M2" s="62" t="s">
        <v>319</v>
      </c>
      <c r="N2" s="62" t="s">
        <v>335</v>
      </c>
      <c r="O2" s="62" t="s">
        <v>335</v>
      </c>
      <c r="P2" s="62" t="s">
        <v>244</v>
      </c>
      <c r="Q2" s="62" t="s">
        <v>248</v>
      </c>
      <c r="R2" s="62" t="s">
        <v>249</v>
      </c>
      <c r="S2" s="62" t="s">
        <v>342</v>
      </c>
      <c r="T2" s="62" t="s">
        <v>257</v>
      </c>
      <c r="U2" s="62" t="s">
        <v>343</v>
      </c>
      <c r="V2" s="62" t="s">
        <v>343</v>
      </c>
      <c r="W2" s="62" t="s">
        <v>339</v>
      </c>
      <c r="X2" s="62" t="s">
        <v>339</v>
      </c>
      <c r="Y2" s="62" t="s">
        <v>318</v>
      </c>
      <c r="Z2" s="1" t="s">
        <v>345</v>
      </c>
      <c r="AA2" s="62" t="s">
        <v>306</v>
      </c>
      <c r="AB2" s="1" t="s">
        <v>307</v>
      </c>
      <c r="AC2" s="62" t="s">
        <v>289</v>
      </c>
      <c r="AD2" s="62" t="s">
        <v>248</v>
      </c>
      <c r="AE2" s="62" t="s">
        <v>347</v>
      </c>
      <c r="AF2" s="62" t="s">
        <v>347</v>
      </c>
      <c r="AG2" s="62" t="s">
        <v>319</v>
      </c>
    </row>
    <row r="3" spans="1:43" x14ac:dyDescent="0.25">
      <c r="A3" s="62" t="s">
        <v>142</v>
      </c>
      <c r="B3" s="63" t="s">
        <v>319</v>
      </c>
      <c r="C3" s="63" t="s">
        <v>257</v>
      </c>
      <c r="D3" s="73" t="s">
        <v>143</v>
      </c>
      <c r="E3" s="73" t="s">
        <v>5</v>
      </c>
      <c r="F3" s="73" t="s">
        <v>248</v>
      </c>
      <c r="G3" s="73" t="s">
        <v>5</v>
      </c>
      <c r="H3" s="73" t="s">
        <v>248</v>
      </c>
      <c r="I3" s="73" t="s">
        <v>5</v>
      </c>
      <c r="J3" s="73" t="s">
        <v>319</v>
      </c>
      <c r="K3" s="73" t="s">
        <v>319</v>
      </c>
      <c r="L3" s="63" t="s">
        <v>143</v>
      </c>
      <c r="M3" s="63" t="s">
        <v>143</v>
      </c>
      <c r="N3" s="63" t="s">
        <v>143</v>
      </c>
      <c r="O3" s="63" t="s">
        <v>143</v>
      </c>
      <c r="P3" s="63" t="s">
        <v>143</v>
      </c>
      <c r="Q3" s="63" t="s">
        <v>143</v>
      </c>
      <c r="R3" s="63" t="s">
        <v>143</v>
      </c>
      <c r="S3" s="63" t="s">
        <v>143</v>
      </c>
      <c r="T3" s="63" t="s">
        <v>143</v>
      </c>
      <c r="U3" s="63" t="s">
        <v>143</v>
      </c>
      <c r="V3" s="63" t="s">
        <v>143</v>
      </c>
      <c r="W3" s="63" t="s">
        <v>66</v>
      </c>
      <c r="X3" s="63" t="s">
        <v>143</v>
      </c>
      <c r="Y3" s="63" t="s">
        <v>143</v>
      </c>
      <c r="Z3" s="63" t="s">
        <v>143</v>
      </c>
      <c r="AA3" s="63" t="s">
        <v>143</v>
      </c>
      <c r="AB3" s="63" t="s">
        <v>281</v>
      </c>
      <c r="AC3" s="63" t="s">
        <v>351</v>
      </c>
      <c r="AD3" s="63" t="s">
        <v>143</v>
      </c>
      <c r="AE3" s="63" t="s">
        <v>143</v>
      </c>
      <c r="AF3" s="63" t="s">
        <v>348</v>
      </c>
      <c r="AG3" s="63" t="s">
        <v>143</v>
      </c>
      <c r="AH3" s="63"/>
      <c r="AI3" s="63"/>
      <c r="AJ3" s="63"/>
      <c r="AK3" s="63"/>
      <c r="AL3" s="63"/>
      <c r="AM3" s="63"/>
      <c r="AN3" s="63"/>
      <c r="AO3" s="63"/>
      <c r="AP3" s="63"/>
      <c r="AQ3" s="63"/>
    </row>
    <row r="4" spans="1:43" x14ac:dyDescent="0.25">
      <c r="A4" s="62" t="s">
        <v>142</v>
      </c>
      <c r="B4" s="63" t="s">
        <v>143</v>
      </c>
      <c r="C4" s="63" t="s">
        <v>319</v>
      </c>
      <c r="D4" s="73" t="s">
        <v>143</v>
      </c>
      <c r="E4" s="73" t="s">
        <v>7</v>
      </c>
      <c r="F4" s="73" t="s">
        <v>319</v>
      </c>
      <c r="G4" s="73" t="s">
        <v>319</v>
      </c>
      <c r="H4" s="73" t="s">
        <v>319</v>
      </c>
      <c r="I4" s="73" t="s">
        <v>319</v>
      </c>
      <c r="J4" s="73" t="s">
        <v>143</v>
      </c>
      <c r="K4" s="73" t="s">
        <v>143</v>
      </c>
      <c r="L4" s="63" t="s">
        <v>143</v>
      </c>
      <c r="M4" s="63" t="s">
        <v>143</v>
      </c>
      <c r="N4" s="63" t="s">
        <v>143</v>
      </c>
      <c r="O4" s="63" t="s">
        <v>143</v>
      </c>
      <c r="P4" s="63" t="s">
        <v>143</v>
      </c>
      <c r="Q4" s="63" t="s">
        <v>143</v>
      </c>
      <c r="R4" s="63" t="s">
        <v>143</v>
      </c>
      <c r="S4" s="63" t="s">
        <v>143</v>
      </c>
      <c r="T4" s="63" t="s">
        <v>143</v>
      </c>
      <c r="U4" s="63" t="s">
        <v>143</v>
      </c>
      <c r="V4" s="63" t="s">
        <v>143</v>
      </c>
      <c r="W4" s="63" t="s">
        <v>143</v>
      </c>
      <c r="X4" s="63" t="s">
        <v>143</v>
      </c>
      <c r="Y4" s="63" t="s">
        <v>143</v>
      </c>
      <c r="Z4" s="63" t="s">
        <v>143</v>
      </c>
      <c r="AA4" s="63" t="s">
        <v>143</v>
      </c>
      <c r="AB4" s="63" t="s">
        <v>143</v>
      </c>
      <c r="AC4" s="63" t="s">
        <v>143</v>
      </c>
      <c r="AD4" s="63" t="s">
        <v>143</v>
      </c>
      <c r="AE4" s="63" t="s">
        <v>143</v>
      </c>
      <c r="AF4" s="63" t="s">
        <v>143</v>
      </c>
      <c r="AG4" s="63" t="s">
        <v>143</v>
      </c>
      <c r="AH4" s="63"/>
      <c r="AI4" s="63"/>
      <c r="AJ4" s="63"/>
      <c r="AK4" s="63"/>
      <c r="AL4" s="63"/>
      <c r="AM4" s="63"/>
      <c r="AN4" s="63"/>
      <c r="AO4" s="63"/>
      <c r="AP4" s="63"/>
      <c r="AQ4" s="63"/>
    </row>
    <row r="5" spans="1:43" s="62" customFormat="1" x14ac:dyDescent="0.25">
      <c r="A5" s="62" t="s">
        <v>6</v>
      </c>
      <c r="B5" s="62" t="s">
        <v>314</v>
      </c>
      <c r="C5" s="62" t="s">
        <v>314</v>
      </c>
      <c r="D5" s="112" t="s">
        <v>318</v>
      </c>
      <c r="E5" s="107" t="s">
        <v>318</v>
      </c>
      <c r="F5" s="107" t="s">
        <v>314</v>
      </c>
      <c r="G5" s="107" t="s">
        <v>314</v>
      </c>
      <c r="H5" s="107" t="s">
        <v>330</v>
      </c>
      <c r="I5" s="107" t="s">
        <v>330</v>
      </c>
      <c r="J5" s="107" t="s">
        <v>330</v>
      </c>
      <c r="K5" s="107" t="s">
        <v>3</v>
      </c>
      <c r="L5" s="62" t="s">
        <v>337</v>
      </c>
      <c r="M5" s="62" t="s">
        <v>337</v>
      </c>
      <c r="N5" s="1" t="s">
        <v>339</v>
      </c>
      <c r="O5" s="1" t="s">
        <v>66</v>
      </c>
      <c r="P5" s="62" t="s">
        <v>341</v>
      </c>
      <c r="Q5" s="62" t="s">
        <v>249</v>
      </c>
      <c r="R5" s="62" t="s">
        <v>248</v>
      </c>
      <c r="S5" s="62" t="s">
        <v>318</v>
      </c>
      <c r="T5" s="62" t="s">
        <v>343</v>
      </c>
      <c r="U5" s="62" t="s">
        <v>257</v>
      </c>
      <c r="V5" s="62" t="s">
        <v>358</v>
      </c>
      <c r="W5" s="62" t="s">
        <v>318</v>
      </c>
      <c r="X5" s="62" t="s">
        <v>318</v>
      </c>
      <c r="Y5" s="113" t="s">
        <v>66</v>
      </c>
      <c r="Z5" s="62" t="s">
        <v>344</v>
      </c>
      <c r="AA5" s="62" t="s">
        <v>346</v>
      </c>
      <c r="AB5" s="62" t="s">
        <v>335</v>
      </c>
      <c r="AC5" s="62" t="s">
        <v>347</v>
      </c>
      <c r="AD5" s="62" t="s">
        <v>343</v>
      </c>
      <c r="AE5" s="62" t="s">
        <v>343</v>
      </c>
      <c r="AF5" s="62" t="s">
        <v>343</v>
      </c>
      <c r="AG5" s="62" t="s">
        <v>3</v>
      </c>
    </row>
    <row r="6" spans="1:43" x14ac:dyDescent="0.25">
      <c r="A6" s="62" t="s">
        <v>8</v>
      </c>
      <c r="B6" s="34" t="s">
        <v>9</v>
      </c>
      <c r="C6" s="34" t="s">
        <v>9</v>
      </c>
      <c r="D6" s="72" t="s">
        <v>9</v>
      </c>
      <c r="E6" s="72" t="s">
        <v>9</v>
      </c>
      <c r="F6" s="72" t="s">
        <v>9</v>
      </c>
      <c r="G6" s="72" t="s">
        <v>9</v>
      </c>
      <c r="H6" s="72" t="s">
        <v>9</v>
      </c>
      <c r="I6" s="72" t="s">
        <v>9</v>
      </c>
      <c r="J6" s="72" t="s">
        <v>9</v>
      </c>
      <c r="K6" s="72" t="s">
        <v>9</v>
      </c>
      <c r="L6" s="34" t="s">
        <v>9</v>
      </c>
      <c r="M6" s="34" t="s">
        <v>9</v>
      </c>
      <c r="N6" s="34" t="s">
        <v>9</v>
      </c>
      <c r="O6" s="34" t="s">
        <v>9</v>
      </c>
      <c r="P6" s="34" t="s">
        <v>9</v>
      </c>
      <c r="Q6" s="34" t="s">
        <v>9</v>
      </c>
      <c r="R6" s="34" t="s">
        <v>9</v>
      </c>
      <c r="S6" s="34" t="s">
        <v>9</v>
      </c>
      <c r="T6" s="34" t="s">
        <v>9</v>
      </c>
      <c r="U6" s="34" t="s">
        <v>9</v>
      </c>
      <c r="V6" s="34" t="s">
        <v>9</v>
      </c>
      <c r="W6" s="34" t="s">
        <v>9</v>
      </c>
      <c r="X6" s="34" t="s">
        <v>9</v>
      </c>
      <c r="Y6" s="34" t="s">
        <v>9</v>
      </c>
      <c r="Z6" s="34" t="s">
        <v>9</v>
      </c>
      <c r="AA6" s="34" t="s">
        <v>9</v>
      </c>
      <c r="AB6" s="34" t="s">
        <v>9</v>
      </c>
      <c r="AC6" s="34" t="s">
        <v>9</v>
      </c>
      <c r="AD6" s="34" t="s">
        <v>9</v>
      </c>
      <c r="AE6" s="34" t="s">
        <v>9</v>
      </c>
      <c r="AF6" s="34" t="s">
        <v>9</v>
      </c>
      <c r="AG6" s="34" t="s">
        <v>9</v>
      </c>
      <c r="AH6" s="34" t="s">
        <v>9</v>
      </c>
      <c r="AI6" s="34" t="s">
        <v>9</v>
      </c>
      <c r="AJ6" s="34" t="s">
        <v>9</v>
      </c>
      <c r="AK6" s="34" t="s">
        <v>9</v>
      </c>
      <c r="AL6" s="34" t="s">
        <v>9</v>
      </c>
      <c r="AM6" s="34" t="s">
        <v>9</v>
      </c>
      <c r="AN6" s="34" t="s">
        <v>9</v>
      </c>
      <c r="AO6" s="34" t="s">
        <v>9</v>
      </c>
      <c r="AP6" s="34" t="s">
        <v>9</v>
      </c>
      <c r="AQ6" s="34" t="s">
        <v>9</v>
      </c>
    </row>
    <row r="7" spans="1:43" x14ac:dyDescent="0.25">
      <c r="A7" s="64" t="s">
        <v>11</v>
      </c>
      <c r="B7" s="65">
        <v>549</v>
      </c>
      <c r="C7" s="66">
        <v>565</v>
      </c>
      <c r="D7" s="74">
        <v>432</v>
      </c>
      <c r="E7" s="74">
        <v>786</v>
      </c>
      <c r="F7" s="74">
        <v>881</v>
      </c>
      <c r="G7" s="74">
        <v>1111</v>
      </c>
      <c r="H7" s="74">
        <v>973</v>
      </c>
      <c r="I7" s="74">
        <v>1203</v>
      </c>
      <c r="J7" s="74">
        <v>1084</v>
      </c>
      <c r="K7" s="74">
        <v>1084</v>
      </c>
      <c r="L7" s="66">
        <v>301</v>
      </c>
      <c r="M7" s="66">
        <v>274</v>
      </c>
      <c r="N7" s="66">
        <v>355</v>
      </c>
      <c r="O7" s="66">
        <v>419</v>
      </c>
      <c r="P7" s="66">
        <v>189</v>
      </c>
      <c r="Q7" s="66">
        <v>348</v>
      </c>
      <c r="R7" s="66">
        <v>348</v>
      </c>
      <c r="S7" s="66">
        <v>421</v>
      </c>
      <c r="T7" s="66">
        <v>343</v>
      </c>
      <c r="U7" s="66">
        <v>343</v>
      </c>
      <c r="V7" s="66">
        <v>293</v>
      </c>
      <c r="W7" s="66">
        <v>257</v>
      </c>
      <c r="X7" s="66">
        <v>213</v>
      </c>
      <c r="Y7" s="66">
        <v>169</v>
      </c>
      <c r="Z7" s="66">
        <v>143</v>
      </c>
      <c r="AA7" s="66">
        <v>231</v>
      </c>
      <c r="AB7" s="66">
        <v>146</v>
      </c>
      <c r="AC7" s="66">
        <v>362</v>
      </c>
      <c r="AD7" s="66">
        <v>294</v>
      </c>
      <c r="AE7" s="66">
        <v>246</v>
      </c>
      <c r="AF7" s="66">
        <v>246</v>
      </c>
      <c r="AG7" s="66">
        <v>821</v>
      </c>
      <c r="AH7" s="66"/>
      <c r="AI7" s="66"/>
      <c r="AJ7" s="66"/>
      <c r="AK7" s="66"/>
      <c r="AL7" s="66"/>
      <c r="AM7" s="66"/>
      <c r="AN7" s="66"/>
      <c r="AO7" s="66"/>
      <c r="AP7" s="66"/>
      <c r="AQ7" s="66"/>
    </row>
    <row r="8" spans="1:43" x14ac:dyDescent="0.25">
      <c r="A8" s="62" t="s">
        <v>12</v>
      </c>
      <c r="B8" s="34">
        <v>3623</v>
      </c>
      <c r="C8" s="34">
        <v>3623</v>
      </c>
      <c r="D8" s="72">
        <v>3229</v>
      </c>
      <c r="E8" s="72">
        <v>3329</v>
      </c>
      <c r="F8" s="72">
        <v>3321</v>
      </c>
      <c r="G8" s="72">
        <v>3329</v>
      </c>
      <c r="H8" s="72">
        <v>3321</v>
      </c>
      <c r="I8" s="72">
        <v>3329</v>
      </c>
      <c r="J8" s="72">
        <v>3228</v>
      </c>
      <c r="K8" s="72">
        <v>4113</v>
      </c>
      <c r="L8" s="34">
        <v>3716</v>
      </c>
      <c r="M8" s="34">
        <v>3817</v>
      </c>
      <c r="N8" s="34">
        <v>3716</v>
      </c>
      <c r="O8" s="34">
        <v>3716</v>
      </c>
      <c r="P8" s="34">
        <v>3920</v>
      </c>
      <c r="Q8" s="34">
        <v>3315</v>
      </c>
      <c r="R8" s="34">
        <v>3716</v>
      </c>
      <c r="S8" s="34">
        <v>3818</v>
      </c>
      <c r="T8" s="34">
        <v>3721</v>
      </c>
      <c r="U8" s="34">
        <v>3320</v>
      </c>
      <c r="V8" s="34">
        <v>3320</v>
      </c>
      <c r="W8" s="79">
        <v>3623</v>
      </c>
      <c r="X8" s="34">
        <v>3422</v>
      </c>
      <c r="Y8" s="34">
        <v>3422</v>
      </c>
      <c r="Z8" s="34">
        <v>3323</v>
      </c>
      <c r="AA8" s="34">
        <v>3325</v>
      </c>
      <c r="AB8" s="34">
        <v>3713</v>
      </c>
      <c r="AC8" s="34">
        <v>3712</v>
      </c>
      <c r="AD8" s="34">
        <v>3216</v>
      </c>
      <c r="AE8" s="34">
        <v>3216</v>
      </c>
      <c r="AF8" s="34">
        <v>3216</v>
      </c>
    </row>
    <row r="9" spans="1:43" x14ac:dyDescent="0.25">
      <c r="A9" s="62"/>
      <c r="B9" s="34">
        <v>3622</v>
      </c>
      <c r="C9" s="34">
        <v>3622</v>
      </c>
      <c r="D9" s="72">
        <v>3228</v>
      </c>
      <c r="E9" s="72">
        <v>3429</v>
      </c>
      <c r="F9" s="72">
        <v>3320</v>
      </c>
      <c r="G9" s="72">
        <v>3429</v>
      </c>
      <c r="H9" s="72">
        <v>3320</v>
      </c>
      <c r="I9" s="72">
        <v>3429</v>
      </c>
      <c r="J9" s="72">
        <v>3325</v>
      </c>
      <c r="K9" s="72">
        <v>4014</v>
      </c>
      <c r="L9" s="34">
        <v>3717</v>
      </c>
      <c r="M9" s="34">
        <v>3818</v>
      </c>
      <c r="N9" s="34">
        <v>3717</v>
      </c>
      <c r="O9" s="34">
        <v>3717</v>
      </c>
      <c r="P9" s="34">
        <v>4019</v>
      </c>
      <c r="Q9" s="34">
        <v>3415</v>
      </c>
      <c r="R9" s="34">
        <v>3615</v>
      </c>
      <c r="S9" s="34">
        <v>3719</v>
      </c>
      <c r="T9" s="34">
        <v>3621</v>
      </c>
      <c r="U9" s="34">
        <v>3420</v>
      </c>
      <c r="V9" s="34">
        <v>3420</v>
      </c>
      <c r="W9" s="34">
        <v>3523</v>
      </c>
      <c r="X9" s="34">
        <v>3522</v>
      </c>
      <c r="Y9" s="34">
        <v>3523</v>
      </c>
      <c r="Z9" s="34">
        <v>3423</v>
      </c>
      <c r="AA9" s="34">
        <v>3424</v>
      </c>
      <c r="AB9" s="34">
        <v>3614</v>
      </c>
      <c r="AC9" s="34">
        <v>3612</v>
      </c>
      <c r="AD9" s="34">
        <v>3217</v>
      </c>
      <c r="AE9" s="34">
        <v>3217</v>
      </c>
      <c r="AF9" s="34">
        <v>3118</v>
      </c>
    </row>
    <row r="10" spans="1:43" x14ac:dyDescent="0.25">
      <c r="A10" s="62"/>
      <c r="B10" s="34">
        <v>3621</v>
      </c>
      <c r="C10" s="66">
        <v>3721</v>
      </c>
      <c r="D10" s="72">
        <v>3227</v>
      </c>
      <c r="E10" s="72">
        <v>3529</v>
      </c>
      <c r="F10" s="72">
        <v>3319</v>
      </c>
      <c r="G10" s="72">
        <v>3529</v>
      </c>
      <c r="H10" s="72">
        <v>3319</v>
      </c>
      <c r="I10" s="72">
        <v>3529</v>
      </c>
      <c r="J10" s="105">
        <v>3423</v>
      </c>
      <c r="K10" s="74">
        <v>3915</v>
      </c>
      <c r="L10" s="34">
        <v>3718</v>
      </c>
      <c r="M10" s="34">
        <v>3819</v>
      </c>
      <c r="N10" s="34">
        <v>3718</v>
      </c>
      <c r="O10" s="34">
        <v>3718</v>
      </c>
      <c r="Q10" s="34">
        <v>3515</v>
      </c>
      <c r="R10" s="34">
        <v>3515</v>
      </c>
      <c r="S10" s="34">
        <v>3619</v>
      </c>
      <c r="T10" s="34">
        <v>3521</v>
      </c>
      <c r="U10" s="34">
        <v>3520</v>
      </c>
      <c r="V10" s="34">
        <v>3521</v>
      </c>
      <c r="W10" s="34">
        <v>3422</v>
      </c>
      <c r="X10" s="34">
        <v>3622</v>
      </c>
      <c r="Z10" s="36"/>
      <c r="AA10" s="36">
        <v>3524</v>
      </c>
      <c r="AB10" s="36">
        <v>3615</v>
      </c>
      <c r="AC10" s="36">
        <v>3512</v>
      </c>
      <c r="AD10" s="36">
        <v>3218</v>
      </c>
      <c r="AE10" s="36">
        <v>3218</v>
      </c>
      <c r="AF10" s="36">
        <v>3119</v>
      </c>
      <c r="AG10" s="36"/>
      <c r="AH10" s="36"/>
    </row>
    <row r="11" spans="1:43" x14ac:dyDescent="0.25">
      <c r="A11" s="62"/>
      <c r="B11" s="34">
        <v>3719</v>
      </c>
      <c r="C11" s="34">
        <v>3820</v>
      </c>
      <c r="D11" s="72">
        <v>3226</v>
      </c>
      <c r="E11" s="74">
        <v>3629</v>
      </c>
      <c r="F11" s="72">
        <v>3318</v>
      </c>
      <c r="G11" s="74">
        <v>3629</v>
      </c>
      <c r="H11" s="72">
        <v>3318</v>
      </c>
      <c r="I11" s="74">
        <v>3629</v>
      </c>
      <c r="J11" s="72">
        <v>3521</v>
      </c>
      <c r="K11" s="72">
        <v>3717</v>
      </c>
      <c r="L11" s="34">
        <v>3719</v>
      </c>
      <c r="M11" s="34">
        <v>3820</v>
      </c>
      <c r="N11" s="34">
        <v>3719</v>
      </c>
      <c r="O11" s="34">
        <v>3719</v>
      </c>
      <c r="Q11" s="34">
        <v>3615</v>
      </c>
      <c r="R11" s="34">
        <v>3415</v>
      </c>
      <c r="S11" s="34">
        <v>3520</v>
      </c>
      <c r="T11" s="34">
        <v>3421</v>
      </c>
      <c r="U11" s="34">
        <v>3620</v>
      </c>
      <c r="V11" s="34">
        <v>3621</v>
      </c>
      <c r="Z11" s="36"/>
      <c r="AA11" s="36"/>
      <c r="AB11" s="36"/>
      <c r="AC11" s="36">
        <v>3411</v>
      </c>
      <c r="AD11" s="36">
        <v>3219</v>
      </c>
      <c r="AE11" s="36">
        <v>3219</v>
      </c>
      <c r="AF11" s="36"/>
      <c r="AG11" s="36"/>
      <c r="AH11" s="36"/>
    </row>
    <row r="12" spans="1:43" x14ac:dyDescent="0.25">
      <c r="A12" s="62"/>
      <c r="B12" s="34">
        <v>3718</v>
      </c>
      <c r="C12" s="34">
        <v>3819</v>
      </c>
      <c r="D12" s="72">
        <v>3325</v>
      </c>
      <c r="E12" s="72">
        <v>3627</v>
      </c>
      <c r="F12" s="72">
        <v>3317</v>
      </c>
      <c r="G12" s="72">
        <v>3627</v>
      </c>
      <c r="H12" s="72">
        <v>3317</v>
      </c>
      <c r="I12" s="72">
        <v>3627</v>
      </c>
      <c r="J12" s="72">
        <v>3619</v>
      </c>
      <c r="K12" s="72">
        <v>3619</v>
      </c>
      <c r="L12" s="34">
        <v>3720</v>
      </c>
      <c r="N12" s="34">
        <v>3720</v>
      </c>
      <c r="O12" s="34">
        <v>3720</v>
      </c>
      <c r="Q12" s="34">
        <v>3716</v>
      </c>
      <c r="R12" s="34">
        <v>3315</v>
      </c>
      <c r="S12" s="34">
        <v>3421</v>
      </c>
      <c r="T12" s="34">
        <v>3321</v>
      </c>
      <c r="U12" s="34">
        <v>3720</v>
      </c>
      <c r="Z12" s="36"/>
      <c r="AA12" s="36"/>
      <c r="AB12" s="36"/>
      <c r="AC12" s="36">
        <v>3412</v>
      </c>
      <c r="AD12" s="36"/>
      <c r="AE12" s="36"/>
      <c r="AF12" s="36"/>
      <c r="AG12" s="36"/>
      <c r="AH12" s="36"/>
    </row>
    <row r="13" spans="1:43" x14ac:dyDescent="0.25">
      <c r="A13" s="62"/>
      <c r="B13" s="66">
        <v>3717</v>
      </c>
      <c r="C13" s="34">
        <v>3818</v>
      </c>
      <c r="D13" s="72">
        <v>3324</v>
      </c>
      <c r="E13" s="72">
        <v>3626</v>
      </c>
      <c r="F13" s="72">
        <v>3316</v>
      </c>
      <c r="G13" s="72">
        <v>3626</v>
      </c>
      <c r="H13" s="72">
        <v>3316</v>
      </c>
      <c r="I13" s="72">
        <v>3626</v>
      </c>
      <c r="J13" s="74">
        <v>3717</v>
      </c>
      <c r="K13" s="72">
        <v>3521</v>
      </c>
      <c r="L13" s="34">
        <v>3721</v>
      </c>
      <c r="N13" s="34">
        <v>3721</v>
      </c>
      <c r="O13" s="34">
        <v>3721</v>
      </c>
      <c r="Z13" s="36"/>
      <c r="AA13" s="36"/>
      <c r="AB13" s="36"/>
      <c r="AC13" s="36">
        <v>3413</v>
      </c>
      <c r="AD13" s="36"/>
      <c r="AE13" s="36"/>
      <c r="AF13" s="36"/>
      <c r="AG13" s="36"/>
      <c r="AH13" s="36"/>
    </row>
    <row r="14" spans="1:43" x14ac:dyDescent="0.25">
      <c r="A14" s="62"/>
      <c r="B14" s="34">
        <v>3915</v>
      </c>
      <c r="C14" s="66">
        <v>3817</v>
      </c>
      <c r="D14" s="72">
        <v>3323</v>
      </c>
      <c r="E14" s="72">
        <v>3625</v>
      </c>
      <c r="F14" s="74">
        <v>3315</v>
      </c>
      <c r="G14" s="72">
        <v>3625</v>
      </c>
      <c r="H14" s="74">
        <v>3315</v>
      </c>
      <c r="I14" s="72">
        <v>3625</v>
      </c>
      <c r="J14" s="72">
        <v>3915</v>
      </c>
      <c r="K14" s="72">
        <v>3423</v>
      </c>
      <c r="Z14" s="36"/>
      <c r="AA14" s="36"/>
      <c r="AB14" s="36"/>
      <c r="AC14" s="36">
        <v>3314</v>
      </c>
      <c r="AD14" s="36"/>
      <c r="AE14" s="36"/>
      <c r="AF14" s="36"/>
      <c r="AG14" s="36"/>
      <c r="AH14" s="36"/>
    </row>
    <row r="15" spans="1:43" x14ac:dyDescent="0.25">
      <c r="A15" s="62"/>
      <c r="B15" s="34">
        <v>4014</v>
      </c>
      <c r="C15" s="34">
        <v>3915</v>
      </c>
      <c r="D15" s="72">
        <v>3322</v>
      </c>
      <c r="E15" s="74">
        <v>3624</v>
      </c>
      <c r="F15" s="72">
        <v>3315</v>
      </c>
      <c r="G15" s="72">
        <v>3624</v>
      </c>
      <c r="H15" s="72">
        <v>3315</v>
      </c>
      <c r="I15" s="72">
        <v>3624</v>
      </c>
      <c r="J15" s="72">
        <v>4014</v>
      </c>
      <c r="K15" s="72">
        <v>3325</v>
      </c>
      <c r="Z15" s="36"/>
      <c r="AA15" s="36"/>
      <c r="AB15" s="36"/>
      <c r="AC15" s="36"/>
      <c r="AD15" s="36"/>
      <c r="AE15" s="36"/>
      <c r="AF15" s="36"/>
      <c r="AG15" s="36"/>
      <c r="AH15" s="36"/>
    </row>
    <row r="16" spans="1:43" x14ac:dyDescent="0.25">
      <c r="A16" s="62"/>
      <c r="C16" s="34">
        <v>4014</v>
      </c>
      <c r="D16" s="72"/>
      <c r="E16" s="72">
        <v>3623</v>
      </c>
      <c r="F16" s="72">
        <v>3415</v>
      </c>
      <c r="G16" s="72">
        <v>3623</v>
      </c>
      <c r="H16" s="72">
        <v>3415</v>
      </c>
      <c r="I16" s="72">
        <v>3623</v>
      </c>
      <c r="J16" s="72">
        <v>4113</v>
      </c>
      <c r="K16" s="72">
        <v>3228</v>
      </c>
      <c r="Z16" s="36"/>
      <c r="AA16" s="36"/>
      <c r="AB16" s="36"/>
      <c r="AC16" s="36"/>
      <c r="AD16" s="36"/>
      <c r="AE16" s="36"/>
      <c r="AF16" s="36"/>
      <c r="AG16" s="36"/>
      <c r="AH16" s="36"/>
    </row>
    <row r="17" spans="1:43" x14ac:dyDescent="0.25">
      <c r="A17" s="62"/>
      <c r="D17" s="72"/>
      <c r="E17" s="72">
        <v>3523</v>
      </c>
      <c r="F17" s="72">
        <v>3515</v>
      </c>
      <c r="G17" s="72">
        <v>3622</v>
      </c>
      <c r="H17" s="72">
        <v>3515</v>
      </c>
      <c r="I17" s="72">
        <v>3622</v>
      </c>
      <c r="J17" s="72"/>
      <c r="K17" s="72"/>
      <c r="Z17" s="36"/>
      <c r="AA17" s="36"/>
      <c r="AB17" s="36"/>
      <c r="AC17" s="36"/>
      <c r="AD17" s="36"/>
      <c r="AE17" s="36"/>
      <c r="AF17" s="36"/>
      <c r="AG17" s="36"/>
      <c r="AH17" s="36"/>
    </row>
    <row r="18" spans="1:43" x14ac:dyDescent="0.25">
      <c r="A18" s="62"/>
      <c r="D18" s="72"/>
      <c r="E18" s="72">
        <v>3422</v>
      </c>
      <c r="F18" s="72">
        <v>3615</v>
      </c>
      <c r="G18" s="72">
        <v>3621</v>
      </c>
      <c r="H18" s="72">
        <v>3615</v>
      </c>
      <c r="I18" s="72">
        <v>3621</v>
      </c>
      <c r="J18" s="72"/>
      <c r="K18" s="72"/>
      <c r="Z18" s="36"/>
      <c r="AA18" s="36"/>
      <c r="AB18" s="36"/>
      <c r="AC18" s="36"/>
      <c r="AD18" s="36"/>
      <c r="AE18" s="36"/>
      <c r="AF18" s="36"/>
      <c r="AG18" s="36"/>
      <c r="AH18" s="36"/>
    </row>
    <row r="19" spans="1:43" x14ac:dyDescent="0.25">
      <c r="A19" s="62"/>
      <c r="D19" s="72"/>
      <c r="E19" s="72">
        <v>3322</v>
      </c>
      <c r="F19" s="74">
        <v>3716</v>
      </c>
      <c r="G19" s="72">
        <v>3719</v>
      </c>
      <c r="H19" s="74">
        <v>3716</v>
      </c>
      <c r="I19" s="72">
        <v>3719</v>
      </c>
      <c r="J19" s="72"/>
      <c r="K19" s="72"/>
      <c r="Z19" s="36"/>
      <c r="AA19" s="36"/>
      <c r="AB19" s="36"/>
      <c r="AC19" s="36"/>
      <c r="AD19" s="36"/>
      <c r="AE19" s="36"/>
      <c r="AF19" s="36"/>
      <c r="AG19" s="36"/>
      <c r="AH19" s="36"/>
    </row>
    <row r="20" spans="1:43" x14ac:dyDescent="0.25">
      <c r="A20" s="62"/>
      <c r="D20" s="72"/>
      <c r="E20" s="72"/>
      <c r="F20" s="72">
        <v>3915</v>
      </c>
      <c r="G20" s="72">
        <v>3718</v>
      </c>
      <c r="H20" s="72">
        <v>3915</v>
      </c>
      <c r="I20" s="72">
        <v>3718</v>
      </c>
      <c r="J20" s="72"/>
      <c r="K20" s="72"/>
    </row>
    <row r="21" spans="1:43" x14ac:dyDescent="0.25">
      <c r="A21" s="62"/>
      <c r="D21" s="72"/>
      <c r="E21" s="72"/>
      <c r="F21" s="72">
        <v>4014</v>
      </c>
      <c r="G21" s="74">
        <v>3717</v>
      </c>
      <c r="H21" s="72">
        <v>4014</v>
      </c>
      <c r="I21" s="74">
        <v>3717</v>
      </c>
      <c r="J21" s="72"/>
      <c r="K21" s="72"/>
    </row>
    <row r="22" spans="1:43" x14ac:dyDescent="0.25">
      <c r="A22" s="62"/>
      <c r="D22" s="72"/>
      <c r="E22" s="72"/>
      <c r="F22" s="72"/>
      <c r="G22" s="72">
        <v>3915</v>
      </c>
      <c r="H22" s="72">
        <v>4113</v>
      </c>
      <c r="I22" s="72">
        <v>3915</v>
      </c>
      <c r="J22" s="72"/>
      <c r="K22" s="72"/>
    </row>
    <row r="23" spans="1:43" x14ac:dyDescent="0.25">
      <c r="A23" s="62"/>
      <c r="D23" s="72"/>
      <c r="E23" s="72"/>
      <c r="F23" s="72"/>
      <c r="G23" s="72">
        <v>4014</v>
      </c>
      <c r="H23" s="72"/>
      <c r="I23" s="72">
        <v>4014</v>
      </c>
      <c r="J23" s="72"/>
      <c r="K23" s="72"/>
    </row>
    <row r="24" spans="1:43" x14ac:dyDescent="0.25">
      <c r="A24" s="62"/>
      <c r="D24" s="72"/>
      <c r="E24" s="72"/>
      <c r="F24" s="72"/>
      <c r="G24" s="72"/>
      <c r="H24" s="72"/>
      <c r="I24" s="72">
        <v>4113</v>
      </c>
      <c r="J24" s="72"/>
      <c r="K24" s="72"/>
    </row>
    <row r="25" spans="1:43" x14ac:dyDescent="0.25">
      <c r="A25" s="62"/>
      <c r="D25" s="72"/>
      <c r="E25" s="72"/>
      <c r="F25" s="72"/>
      <c r="G25" s="72"/>
      <c r="H25" s="72"/>
      <c r="I25" s="72"/>
      <c r="J25" s="72"/>
      <c r="K25" s="72"/>
    </row>
    <row r="26" spans="1:43" x14ac:dyDescent="0.25">
      <c r="A26" s="62"/>
      <c r="D26" s="72"/>
      <c r="E26" s="72"/>
      <c r="F26" s="72"/>
      <c r="G26" s="72"/>
      <c r="H26" s="72"/>
      <c r="I26" s="72"/>
      <c r="J26" s="72"/>
      <c r="K26" s="72"/>
    </row>
    <row r="27" spans="1:43" x14ac:dyDescent="0.25">
      <c r="A27" s="64"/>
      <c r="B27" s="66"/>
      <c r="C27" s="66"/>
      <c r="D27" s="74"/>
      <c r="E27" s="74"/>
      <c r="F27" s="74"/>
      <c r="G27" s="74"/>
      <c r="H27" s="74"/>
      <c r="I27" s="74"/>
      <c r="J27" s="74"/>
      <c r="K27" s="74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</row>
    <row r="28" spans="1:43" x14ac:dyDescent="0.25">
      <c r="A28" s="62" t="s">
        <v>13</v>
      </c>
      <c r="B28" s="68">
        <v>599.99940618358812</v>
      </c>
      <c r="C28" s="68">
        <v>622.74393857556015</v>
      </c>
      <c r="D28" s="75">
        <v>467.30681322500999</v>
      </c>
      <c r="E28" s="75">
        <v>832.33084563917214</v>
      </c>
      <c r="F28" s="75">
        <v>929.52615056294917</v>
      </c>
      <c r="G28" s="75">
        <v>1189.1739070256638</v>
      </c>
      <c r="H28" s="75">
        <v>1013.1186965686989</v>
      </c>
      <c r="I28" s="75">
        <v>1272.7664530314134</v>
      </c>
      <c r="J28" s="75">
        <v>1094.8728866108966</v>
      </c>
      <c r="K28" s="75">
        <v>1094.8728866108966</v>
      </c>
      <c r="L28" s="68">
        <v>327.81891182128584</v>
      </c>
      <c r="M28" s="68">
        <v>276.05063317283947</v>
      </c>
      <c r="N28" s="68">
        <v>365.43531425203946</v>
      </c>
      <c r="O28" s="68">
        <v>449.13775833253476</v>
      </c>
      <c r="P28" s="68">
        <v>194.16533152436045</v>
      </c>
      <c r="Q28" s="68">
        <v>371.98463128422941</v>
      </c>
      <c r="R28" s="68">
        <v>371.98463128422929</v>
      </c>
      <c r="S28" s="68">
        <v>432.62578240391406</v>
      </c>
      <c r="T28" s="68">
        <v>358.50262978127444</v>
      </c>
      <c r="U28" s="68">
        <v>356.68730063019177</v>
      </c>
      <c r="V28" s="68">
        <v>310.24425019540672</v>
      </c>
      <c r="W28" s="68">
        <v>265.09605951189326</v>
      </c>
      <c r="X28" s="68">
        <v>231.2363785837357</v>
      </c>
      <c r="Y28" s="68">
        <v>176.7200060444155</v>
      </c>
      <c r="Z28" s="68">
        <v>158.58049778566937</v>
      </c>
      <c r="AA28" s="68">
        <v>244.99171862185602</v>
      </c>
      <c r="AB28" s="68">
        <v>200.45168395909104</v>
      </c>
      <c r="AC28" s="68">
        <v>529.63250526068362</v>
      </c>
      <c r="AD28" s="68">
        <v>301.71986228310431</v>
      </c>
      <c r="AE28" s="68">
        <v>252.09206772686665</v>
      </c>
      <c r="AF28" s="68">
        <v>301.57072109737055</v>
      </c>
      <c r="AG28" s="68">
        <v>830.68863073803709</v>
      </c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s="62" customFormat="1" x14ac:dyDescent="0.25">
      <c r="A29" s="62" t="s">
        <v>14</v>
      </c>
      <c r="B29" s="120">
        <v>221.53634487583412</v>
      </c>
      <c r="C29" s="120">
        <v>233.29822815081724</v>
      </c>
      <c r="D29" s="118">
        <v>198.16930430809174</v>
      </c>
      <c r="E29" s="118">
        <v>251.48936834140977</v>
      </c>
      <c r="F29" s="118">
        <v>277.70909373624562</v>
      </c>
      <c r="G29" s="118">
        <v>420.83930906801811</v>
      </c>
      <c r="H29" s="118">
        <v>309.02405498938401</v>
      </c>
      <c r="I29" s="118">
        <v>452.1542703211565</v>
      </c>
      <c r="J29" s="118">
        <v>461.86006701298345</v>
      </c>
      <c r="K29" s="118">
        <v>243.56687717259268</v>
      </c>
      <c r="L29" s="120">
        <v>76.646027449844908</v>
      </c>
      <c r="M29" s="120">
        <v>60.316003094709352</v>
      </c>
      <c r="N29" s="120">
        <v>82.080234203169439</v>
      </c>
      <c r="O29" s="120">
        <v>101.12487518832528</v>
      </c>
      <c r="P29" s="120">
        <v>67.805366367217587</v>
      </c>
      <c r="Q29" s="120">
        <v>107.56107247255167</v>
      </c>
      <c r="R29" s="120">
        <v>101.65100919763094</v>
      </c>
      <c r="S29" s="120">
        <v>95.617328765838678</v>
      </c>
      <c r="T29" s="120">
        <v>77.255073134294022</v>
      </c>
      <c r="U29" s="120">
        <v>117.57409829095704</v>
      </c>
      <c r="V29" s="120">
        <v>99.683289611386556</v>
      </c>
      <c r="W29" s="120">
        <v>56.211160677037199</v>
      </c>
      <c r="X29" s="120">
        <v>51.261589891628958</v>
      </c>
      <c r="Y29" s="120">
        <v>48.688756351230751</v>
      </c>
      <c r="Z29" s="120">
        <v>50.771252385956657</v>
      </c>
      <c r="AA29" s="120">
        <v>117.2643510660515</v>
      </c>
      <c r="AB29" s="120">
        <v>50.458147898420364</v>
      </c>
      <c r="AC29" s="120">
        <v>147.45192594765638</v>
      </c>
      <c r="AD29" s="120">
        <v>87.621548181871461</v>
      </c>
      <c r="AE29" s="120">
        <v>72.665622246325285</v>
      </c>
      <c r="AF29" s="120">
        <v>91.181383568320882</v>
      </c>
      <c r="AG29" s="120">
        <v>176.54749395930006</v>
      </c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</row>
    <row r="30" spans="1:43" x14ac:dyDescent="0.25">
      <c r="A30" s="62" t="s">
        <v>15</v>
      </c>
      <c r="B30" s="69">
        <v>2.7083565295792598</v>
      </c>
      <c r="C30" s="69">
        <v>2.6693041927990255</v>
      </c>
      <c r="D30" s="76">
        <v>2.3581190581286644</v>
      </c>
      <c r="E30" s="76">
        <v>3.3096064900415199</v>
      </c>
      <c r="F30" s="76">
        <v>3.3471217598865062</v>
      </c>
      <c r="G30" s="76">
        <v>2.8257196545141738</v>
      </c>
      <c r="H30" s="76">
        <v>3.2784460633768551</v>
      </c>
      <c r="I30" s="76">
        <v>2.8148942442308282</v>
      </c>
      <c r="J30" s="76">
        <v>2.3705727444501461</v>
      </c>
      <c r="K30" s="76">
        <v>4.4951632969168642</v>
      </c>
      <c r="L30" s="69">
        <v>4.2770502624653535</v>
      </c>
      <c r="M30" s="69">
        <v>4.5767394888447672</v>
      </c>
      <c r="N30" s="69">
        <v>4.4521719242113047</v>
      </c>
      <c r="O30" s="69">
        <v>4.441417183419051</v>
      </c>
      <c r="P30" s="69">
        <v>2.8635687988588931</v>
      </c>
      <c r="Q30" s="69">
        <v>3.4583574032246243</v>
      </c>
      <c r="R30" s="69">
        <v>3.6594288066635219</v>
      </c>
      <c r="S30" s="69">
        <v>4.5245541575773327</v>
      </c>
      <c r="T30" s="69">
        <v>4.6405059918600067</v>
      </c>
      <c r="U30" s="69">
        <v>3.0337234630327217</v>
      </c>
      <c r="V30" s="69">
        <v>3.1122994777247834</v>
      </c>
      <c r="W30" s="69">
        <v>4.7160751765118336</v>
      </c>
      <c r="X30" s="69">
        <v>4.5109092221405467</v>
      </c>
      <c r="Y30" s="69">
        <v>3.6295855406450195</v>
      </c>
      <c r="Z30" s="69">
        <v>3.1234308852608246</v>
      </c>
      <c r="AA30" s="69">
        <v>2.0892258934163164</v>
      </c>
      <c r="AB30" s="69">
        <v>3.972632613520211</v>
      </c>
      <c r="AC30" s="69">
        <v>3.5918995418798167</v>
      </c>
      <c r="AD30" s="69">
        <v>3.4434436339431049</v>
      </c>
      <c r="AE30" s="69">
        <v>3.46920675738953</v>
      </c>
      <c r="AF30" s="69">
        <v>3.3073716288962429</v>
      </c>
      <c r="AG30" s="69">
        <v>4.7051850587555659</v>
      </c>
      <c r="AH30" s="69"/>
      <c r="AI30" s="69"/>
      <c r="AJ30" s="69"/>
      <c r="AK30" s="69"/>
      <c r="AL30" s="69"/>
      <c r="AM30" s="69"/>
      <c r="AN30" s="69"/>
      <c r="AO30" s="69"/>
      <c r="AP30" s="69"/>
      <c r="AQ30" s="69"/>
    </row>
    <row r="31" spans="1:43" x14ac:dyDescent="0.25">
      <c r="B31" s="34" t="s">
        <v>320</v>
      </c>
      <c r="C31" s="34" t="s">
        <v>320</v>
      </c>
      <c r="F31" s="34" t="s">
        <v>320</v>
      </c>
      <c r="H31" s="34" t="s">
        <v>320</v>
      </c>
    </row>
    <row r="32" spans="1:43" x14ac:dyDescent="0.25">
      <c r="B32" s="34" t="s">
        <v>321</v>
      </c>
      <c r="C32" s="34" t="s">
        <v>321</v>
      </c>
      <c r="F32" s="34" t="s">
        <v>322</v>
      </c>
      <c r="H32" s="34" t="s">
        <v>322</v>
      </c>
    </row>
    <row r="33" spans="1:8" x14ac:dyDescent="0.25">
      <c r="B33" s="68">
        <v>601.77895510549865</v>
      </c>
      <c r="C33" s="68">
        <v>601.77895510549865</v>
      </c>
      <c r="D33" s="68"/>
      <c r="E33" s="68"/>
      <c r="F33" s="68">
        <v>467.30681322500999</v>
      </c>
      <c r="H33" s="68">
        <v>467.30681322500999</v>
      </c>
    </row>
    <row r="34" spans="1:8" x14ac:dyDescent="0.25">
      <c r="B34" s="68">
        <v>202.89470834623313</v>
      </c>
      <c r="C34" s="68">
        <v>202.89470834623313</v>
      </c>
      <c r="D34" s="68"/>
      <c r="E34" s="68"/>
      <c r="F34" s="68">
        <v>198.16930430809174</v>
      </c>
      <c r="H34" s="68">
        <v>198.16930430809174</v>
      </c>
    </row>
    <row r="35" spans="1:8" x14ac:dyDescent="0.25">
      <c r="B35" s="69">
        <v>2.9659667322549521</v>
      </c>
      <c r="C35" s="69">
        <v>2.9659667322549521</v>
      </c>
      <c r="D35" s="69"/>
      <c r="E35" s="69"/>
      <c r="F35" s="69">
        <v>2.3581190581286644</v>
      </c>
      <c r="H35" s="69">
        <v>2.3581190581286644</v>
      </c>
    </row>
    <row r="37" spans="1:8" x14ac:dyDescent="0.25">
      <c r="A37" s="34" t="s">
        <v>323</v>
      </c>
      <c r="B37" s="34" t="s">
        <v>324</v>
      </c>
      <c r="C37" s="34" t="s">
        <v>324</v>
      </c>
      <c r="F37" s="34" t="s">
        <v>324</v>
      </c>
      <c r="H37" s="34" t="s">
        <v>368</v>
      </c>
    </row>
    <row r="38" spans="1:8" x14ac:dyDescent="0.25">
      <c r="A38" s="77" t="s">
        <v>13</v>
      </c>
      <c r="B38" s="68">
        <f>B28+B33</f>
        <v>1201.7783612890867</v>
      </c>
      <c r="C38" s="68">
        <f t="shared" ref="C38" si="0">C28+C33</f>
        <v>1224.5228936810588</v>
      </c>
      <c r="D38" s="68"/>
      <c r="E38" s="68"/>
      <c r="F38" s="68">
        <f>F28+F33</f>
        <v>1396.8329637879592</v>
      </c>
      <c r="H38" s="68">
        <f>H28+H33</f>
        <v>1480.4255097937089</v>
      </c>
    </row>
    <row r="39" spans="1:8" x14ac:dyDescent="0.25">
      <c r="A39" s="77" t="s">
        <v>14</v>
      </c>
      <c r="B39" s="68">
        <f>B29+B34</f>
        <v>424.43105322206725</v>
      </c>
      <c r="C39" s="68">
        <f t="shared" ref="C39" si="1">C29+C34</f>
        <v>436.19293649705037</v>
      </c>
      <c r="D39" s="68"/>
      <c r="E39" s="68"/>
      <c r="F39" s="68">
        <f>F29+F34</f>
        <v>475.87839804433736</v>
      </c>
      <c r="H39" s="68">
        <f>H29+H34</f>
        <v>507.19335929747575</v>
      </c>
    </row>
    <row r="40" spans="1:8" x14ac:dyDescent="0.25">
      <c r="A40" s="77" t="s">
        <v>15</v>
      </c>
      <c r="B40" s="69">
        <f>B38/B39</f>
        <v>2.8315043212926794</v>
      </c>
      <c r="C40" s="69">
        <f t="shared" ref="C40" si="2">C38/C39</f>
        <v>2.807296476451171</v>
      </c>
      <c r="D40" s="69"/>
      <c r="E40" s="69"/>
      <c r="F40" s="69">
        <f>F38/F39</f>
        <v>2.9352728964549826</v>
      </c>
      <c r="H40" s="69">
        <f>H38/H39</f>
        <v>2.9188582276476915</v>
      </c>
    </row>
    <row r="76" spans="5:5" x14ac:dyDescent="0.25">
      <c r="E76" s="78" t="s">
        <v>325</v>
      </c>
    </row>
    <row r="77" spans="5:5" x14ac:dyDescent="0.25">
      <c r="E77" s="34" t="s">
        <v>329</v>
      </c>
    </row>
    <row r="78" spans="5:5" x14ac:dyDescent="0.25">
      <c r="E78" s="34" t="s">
        <v>353</v>
      </c>
    </row>
    <row r="79" spans="5:5" x14ac:dyDescent="0.25">
      <c r="E79" s="34" t="s">
        <v>326</v>
      </c>
    </row>
    <row r="80" spans="5:5" x14ac:dyDescent="0.25">
      <c r="E80" s="34" t="s">
        <v>327</v>
      </c>
    </row>
    <row r="81" spans="5:5" x14ac:dyDescent="0.25">
      <c r="E81" s="34" t="s">
        <v>328</v>
      </c>
    </row>
    <row r="83" spans="5:5" x14ac:dyDescent="0.25">
      <c r="E83" s="34" t="s">
        <v>331</v>
      </c>
    </row>
    <row r="84" spans="5:5" x14ac:dyDescent="0.25">
      <c r="E84" s="34" t="s">
        <v>332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E9D05-2202-4A0B-A333-C51EB08E8A7D}">
  <dimension ref="A1:AM34"/>
  <sheetViews>
    <sheetView workbookViewId="0"/>
  </sheetViews>
  <sheetFormatPr baseColWidth="10" defaultRowHeight="15" x14ac:dyDescent="0.25"/>
  <cols>
    <col min="1" max="1" width="23" style="34" customWidth="1"/>
    <col min="2" max="14" width="11.42578125" style="34" customWidth="1"/>
    <col min="15" max="16384" width="11.42578125" style="34"/>
  </cols>
  <sheetData>
    <row r="1" spans="1:39" x14ac:dyDescent="0.25">
      <c r="A1" s="62" t="s">
        <v>0</v>
      </c>
      <c r="B1" s="62" t="s">
        <v>1</v>
      </c>
    </row>
    <row r="2" spans="1:39" s="62" customFormat="1" x14ac:dyDescent="0.25">
      <c r="A2" s="62" t="s">
        <v>2</v>
      </c>
    </row>
    <row r="3" spans="1:39" x14ac:dyDescent="0.25">
      <c r="A3" s="62" t="s">
        <v>142</v>
      </c>
      <c r="B3" s="63"/>
      <c r="C3" s="63"/>
      <c r="D3" s="63"/>
      <c r="E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</row>
    <row r="4" spans="1:39" x14ac:dyDescent="0.25">
      <c r="A4" s="62" t="s">
        <v>142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</row>
    <row r="5" spans="1:39" s="62" customFormat="1" x14ac:dyDescent="0.25">
      <c r="A5" s="62" t="s">
        <v>6</v>
      </c>
    </row>
    <row r="6" spans="1:39" x14ac:dyDescent="0.25">
      <c r="A6" s="62" t="s">
        <v>8</v>
      </c>
      <c r="B6" s="34" t="s">
        <v>9</v>
      </c>
      <c r="C6" s="34" t="s">
        <v>9</v>
      </c>
      <c r="D6" s="34" t="s">
        <v>9</v>
      </c>
      <c r="E6" s="34" t="s">
        <v>9</v>
      </c>
      <c r="F6" s="34" t="s">
        <v>9</v>
      </c>
      <c r="G6" s="34" t="s">
        <v>9</v>
      </c>
      <c r="H6" s="34" t="s">
        <v>9</v>
      </c>
      <c r="I6" s="34" t="s">
        <v>9</v>
      </c>
      <c r="J6" s="34" t="s">
        <v>9</v>
      </c>
      <c r="K6" s="34" t="s">
        <v>9</v>
      </c>
      <c r="L6" s="34" t="s">
        <v>9</v>
      </c>
      <c r="M6" s="34" t="s">
        <v>9</v>
      </c>
      <c r="N6" s="34" t="s">
        <v>9</v>
      </c>
      <c r="O6" s="34" t="s">
        <v>9</v>
      </c>
      <c r="P6" s="34" t="s">
        <v>9</v>
      </c>
      <c r="Q6" s="34" t="s">
        <v>9</v>
      </c>
      <c r="R6" s="34" t="s">
        <v>9</v>
      </c>
      <c r="S6" s="34" t="s">
        <v>9</v>
      </c>
      <c r="T6" s="34" t="s">
        <v>9</v>
      </c>
      <c r="U6" s="34" t="s">
        <v>9</v>
      </c>
      <c r="V6" s="34" t="s">
        <v>9</v>
      </c>
      <c r="W6" s="34" t="s">
        <v>9</v>
      </c>
      <c r="X6" s="34" t="s">
        <v>9</v>
      </c>
      <c r="Y6" s="34" t="s">
        <v>9</v>
      </c>
      <c r="Z6" s="34" t="s">
        <v>9</v>
      </c>
      <c r="AA6" s="34" t="s">
        <v>9</v>
      </c>
      <c r="AB6" s="34" t="s">
        <v>9</v>
      </c>
      <c r="AC6" s="34" t="s">
        <v>9</v>
      </c>
      <c r="AD6" s="34" t="s">
        <v>9</v>
      </c>
      <c r="AE6" s="34" t="s">
        <v>9</v>
      </c>
      <c r="AF6" s="34" t="s">
        <v>9</v>
      </c>
      <c r="AG6" s="34" t="s">
        <v>9</v>
      </c>
      <c r="AH6" s="34" t="s">
        <v>9</v>
      </c>
      <c r="AI6" s="34" t="s">
        <v>9</v>
      </c>
      <c r="AJ6" s="34" t="s">
        <v>9</v>
      </c>
      <c r="AK6" s="34" t="s">
        <v>9</v>
      </c>
      <c r="AL6" s="34" t="s">
        <v>9</v>
      </c>
      <c r="AM6" s="34" t="s">
        <v>9</v>
      </c>
    </row>
    <row r="7" spans="1:39" x14ac:dyDescent="0.25">
      <c r="A7" s="64" t="s">
        <v>11</v>
      </c>
      <c r="B7" s="65"/>
      <c r="C7" s="66"/>
      <c r="D7" s="66"/>
      <c r="E7" s="66"/>
      <c r="F7" s="66"/>
      <c r="G7" s="65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</row>
    <row r="8" spans="1:39" x14ac:dyDescent="0.25">
      <c r="A8" s="62" t="s">
        <v>12</v>
      </c>
      <c r="W8" s="67"/>
      <c r="X8" s="67"/>
      <c r="Y8" s="67"/>
      <c r="Z8" s="67"/>
    </row>
    <row r="9" spans="1:39" x14ac:dyDescent="0.25">
      <c r="A9" s="62"/>
      <c r="W9" s="67"/>
      <c r="X9" s="67"/>
      <c r="Y9" s="67"/>
      <c r="Z9" s="67"/>
    </row>
    <row r="10" spans="1:39" x14ac:dyDescent="0.25">
      <c r="A10" s="62"/>
      <c r="F10" s="36"/>
      <c r="G10" s="36"/>
      <c r="H10" s="36"/>
      <c r="V10" s="36"/>
      <c r="W10" s="70"/>
      <c r="X10" s="70"/>
      <c r="Y10" s="70"/>
      <c r="Z10" s="70"/>
      <c r="AA10" s="36"/>
      <c r="AB10" s="36"/>
      <c r="AC10" s="36"/>
      <c r="AD10" s="36"/>
    </row>
    <row r="11" spans="1:39" x14ac:dyDescent="0.25">
      <c r="A11" s="62"/>
      <c r="F11" s="36"/>
      <c r="G11" s="36"/>
      <c r="H11" s="36"/>
      <c r="V11" s="36"/>
      <c r="W11" s="70"/>
      <c r="X11" s="70"/>
      <c r="Y11" s="70"/>
      <c r="Z11" s="70"/>
      <c r="AA11" s="36"/>
      <c r="AB11" s="36"/>
      <c r="AC11" s="36"/>
      <c r="AD11" s="36"/>
    </row>
    <row r="12" spans="1:39" x14ac:dyDescent="0.25">
      <c r="A12" s="62"/>
      <c r="F12" s="36"/>
      <c r="G12" s="36"/>
      <c r="H12" s="36"/>
      <c r="V12" s="36"/>
      <c r="W12" s="70"/>
      <c r="X12" s="70"/>
      <c r="Y12" s="70"/>
      <c r="Z12" s="70"/>
      <c r="AA12" s="36"/>
      <c r="AB12" s="36"/>
      <c r="AC12" s="36"/>
      <c r="AD12" s="36"/>
    </row>
    <row r="13" spans="1:39" x14ac:dyDescent="0.25">
      <c r="A13" s="62"/>
      <c r="F13" s="36"/>
      <c r="G13" s="36"/>
      <c r="H13" s="36"/>
      <c r="V13" s="36"/>
      <c r="W13" s="70"/>
      <c r="X13" s="70"/>
      <c r="Y13" s="70"/>
      <c r="Z13" s="70"/>
      <c r="AA13" s="36"/>
      <c r="AB13" s="36"/>
      <c r="AC13" s="36"/>
      <c r="AD13" s="36"/>
    </row>
    <row r="14" spans="1:39" x14ac:dyDescent="0.25">
      <c r="A14" s="62"/>
      <c r="V14" s="36"/>
      <c r="W14" s="36"/>
      <c r="X14" s="36"/>
      <c r="Y14" s="36"/>
      <c r="Z14" s="36"/>
      <c r="AA14" s="36"/>
      <c r="AB14" s="36"/>
      <c r="AC14" s="36"/>
      <c r="AD14" s="36"/>
    </row>
    <row r="15" spans="1:39" x14ac:dyDescent="0.25">
      <c r="A15" s="62"/>
      <c r="V15" s="36"/>
      <c r="W15" s="36"/>
      <c r="X15" s="36"/>
      <c r="Y15" s="36"/>
      <c r="Z15" s="36"/>
      <c r="AA15" s="36"/>
      <c r="AB15" s="36"/>
      <c r="AC15" s="36"/>
      <c r="AD15" s="36"/>
    </row>
    <row r="16" spans="1:39" x14ac:dyDescent="0.25">
      <c r="A16" s="62"/>
      <c r="V16" s="36"/>
      <c r="W16" s="36"/>
      <c r="X16" s="36"/>
      <c r="Y16" s="36"/>
      <c r="Z16" s="36"/>
      <c r="AA16" s="36"/>
      <c r="AB16" s="36"/>
      <c r="AC16" s="36"/>
      <c r="AD16" s="36"/>
    </row>
    <row r="17" spans="1:39" x14ac:dyDescent="0.25">
      <c r="A17" s="62"/>
      <c r="V17" s="36"/>
      <c r="W17" s="36"/>
      <c r="X17" s="36"/>
      <c r="Y17" s="36"/>
      <c r="Z17" s="36"/>
      <c r="AA17" s="36"/>
      <c r="AB17" s="36"/>
      <c r="AC17" s="36"/>
      <c r="AD17" s="36"/>
    </row>
    <row r="18" spans="1:39" x14ac:dyDescent="0.25">
      <c r="A18" s="62"/>
      <c r="V18" s="36"/>
      <c r="W18" s="36"/>
      <c r="X18" s="36"/>
      <c r="Y18" s="36"/>
      <c r="Z18" s="36"/>
      <c r="AA18" s="36"/>
      <c r="AB18" s="36"/>
      <c r="AC18" s="36"/>
      <c r="AD18" s="36"/>
    </row>
    <row r="19" spans="1:39" x14ac:dyDescent="0.25">
      <c r="A19" s="62"/>
      <c r="V19" s="36"/>
      <c r="W19" s="36"/>
      <c r="X19" s="36"/>
      <c r="Y19" s="36"/>
      <c r="Z19" s="36"/>
      <c r="AA19" s="36"/>
      <c r="AB19" s="36"/>
      <c r="AC19" s="36"/>
      <c r="AD19" s="36"/>
    </row>
    <row r="20" spans="1:39" x14ac:dyDescent="0.25">
      <c r="A20" s="62"/>
    </row>
    <row r="21" spans="1:39" x14ac:dyDescent="0.25">
      <c r="A21" s="62"/>
    </row>
    <row r="22" spans="1:39" x14ac:dyDescent="0.25">
      <c r="A22" s="62"/>
    </row>
    <row r="23" spans="1:39" x14ac:dyDescent="0.25">
      <c r="A23" s="62"/>
    </row>
    <row r="24" spans="1:39" x14ac:dyDescent="0.25">
      <c r="A24" s="62"/>
    </row>
    <row r="25" spans="1:39" x14ac:dyDescent="0.25">
      <c r="A25" s="62"/>
    </row>
    <row r="26" spans="1:39" x14ac:dyDescent="0.25">
      <c r="A26" s="62"/>
    </row>
    <row r="27" spans="1:39" x14ac:dyDescent="0.25">
      <c r="A27" s="64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</row>
    <row r="28" spans="1:39" x14ac:dyDescent="0.25">
      <c r="A28" s="62" t="s">
        <v>13</v>
      </c>
      <c r="C28" s="68"/>
      <c r="D28" s="68"/>
      <c r="E28" s="68"/>
      <c r="F28" s="68"/>
      <c r="G28" s="68"/>
      <c r="H28" s="68"/>
      <c r="I28" s="68"/>
      <c r="J28" s="68"/>
      <c r="K28" s="68"/>
      <c r="L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</row>
    <row r="29" spans="1:39" s="62" customFormat="1" x14ac:dyDescent="0.25">
      <c r="A29" s="62" t="s">
        <v>14</v>
      </c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</row>
    <row r="30" spans="1:39" x14ac:dyDescent="0.25">
      <c r="A30" s="62" t="s">
        <v>15</v>
      </c>
      <c r="C30" s="69"/>
      <c r="D30" s="69"/>
      <c r="E30" s="69"/>
      <c r="F30" s="69"/>
      <c r="G30" s="69"/>
      <c r="H30" s="69"/>
      <c r="I30" s="69"/>
      <c r="J30" s="69"/>
      <c r="K30" s="69"/>
      <c r="L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</row>
    <row r="34" spans="4:4" x14ac:dyDescent="0.25">
      <c r="D34" s="69"/>
    </row>
  </sheetData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937E9-3303-4F70-93C3-32626C4DA8F9}">
  <dimension ref="A1:AQ34"/>
  <sheetViews>
    <sheetView workbookViewId="0"/>
  </sheetViews>
  <sheetFormatPr baseColWidth="10" defaultRowHeight="15" x14ac:dyDescent="0.25"/>
  <cols>
    <col min="1" max="1" width="23" style="34" customWidth="1"/>
    <col min="2" max="16384" width="11.42578125" style="34"/>
  </cols>
  <sheetData>
    <row r="1" spans="1:43" x14ac:dyDescent="0.25">
      <c r="A1" s="62" t="s">
        <v>0</v>
      </c>
      <c r="B1" s="62" t="s">
        <v>1</v>
      </c>
    </row>
    <row r="2" spans="1:43" s="62" customFormat="1" x14ac:dyDescent="0.25">
      <c r="A2" s="62" t="s">
        <v>2</v>
      </c>
      <c r="B2" s="107" t="s">
        <v>330</v>
      </c>
      <c r="C2" s="107"/>
      <c r="D2" s="107"/>
      <c r="E2" s="107"/>
      <c r="F2" s="108" t="s">
        <v>3</v>
      </c>
      <c r="G2" s="108"/>
      <c r="H2" s="108"/>
      <c r="I2" s="108"/>
      <c r="J2" s="109" t="s">
        <v>3</v>
      </c>
      <c r="K2" s="109"/>
      <c r="L2" s="109"/>
      <c r="M2" s="109"/>
    </row>
    <row r="3" spans="1:43" x14ac:dyDescent="0.25">
      <c r="A3" s="62" t="s">
        <v>142</v>
      </c>
      <c r="B3" s="73" t="s">
        <v>319</v>
      </c>
      <c r="C3" s="73"/>
      <c r="D3" s="73"/>
      <c r="E3" s="73"/>
      <c r="F3" s="8" t="s">
        <v>5</v>
      </c>
      <c r="G3" s="8"/>
      <c r="H3" s="8"/>
      <c r="I3" s="8"/>
      <c r="J3" s="28" t="s">
        <v>248</v>
      </c>
      <c r="K3" s="28"/>
      <c r="L3" s="28"/>
      <c r="M3" s="29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</row>
    <row r="4" spans="1:43" x14ac:dyDescent="0.25">
      <c r="A4" s="62" t="s">
        <v>142</v>
      </c>
      <c r="B4" s="73" t="s">
        <v>143</v>
      </c>
      <c r="C4" s="73"/>
      <c r="D4" s="73"/>
      <c r="E4" s="73"/>
      <c r="F4" s="8" t="s">
        <v>319</v>
      </c>
      <c r="G4" s="8"/>
      <c r="H4" s="8"/>
      <c r="I4" s="8"/>
      <c r="J4" s="29" t="s">
        <v>319</v>
      </c>
      <c r="K4" s="29"/>
      <c r="L4" s="29"/>
      <c r="M4" s="29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</row>
    <row r="5" spans="1:43" s="62" customFormat="1" x14ac:dyDescent="0.25">
      <c r="A5" s="62" t="s">
        <v>6</v>
      </c>
      <c r="B5" s="107" t="s">
        <v>3</v>
      </c>
      <c r="C5" s="107"/>
      <c r="D5" s="107"/>
      <c r="E5" s="107"/>
      <c r="F5" s="108" t="s">
        <v>330</v>
      </c>
      <c r="G5" s="108"/>
      <c r="H5" s="108"/>
      <c r="I5" s="108"/>
      <c r="J5" s="109" t="s">
        <v>330</v>
      </c>
      <c r="K5" s="109"/>
      <c r="L5" s="109"/>
      <c r="M5" s="109"/>
    </row>
    <row r="6" spans="1:43" x14ac:dyDescent="0.25">
      <c r="A6" s="62" t="s">
        <v>8</v>
      </c>
      <c r="B6" s="72" t="s">
        <v>9</v>
      </c>
      <c r="C6" s="72" t="s">
        <v>369</v>
      </c>
      <c r="D6" s="72" t="s">
        <v>371</v>
      </c>
      <c r="E6" s="72" t="s">
        <v>370</v>
      </c>
      <c r="F6" s="7" t="s">
        <v>9</v>
      </c>
      <c r="G6" s="7" t="s">
        <v>369</v>
      </c>
      <c r="H6" s="7" t="s">
        <v>371</v>
      </c>
      <c r="I6" s="7" t="s">
        <v>370</v>
      </c>
      <c r="J6" s="28" t="s">
        <v>9</v>
      </c>
      <c r="K6" s="28" t="s">
        <v>369</v>
      </c>
      <c r="L6" s="28" t="s">
        <v>371</v>
      </c>
      <c r="M6" s="28" t="s">
        <v>370</v>
      </c>
      <c r="N6" s="34" t="s">
        <v>9</v>
      </c>
      <c r="O6" s="34" t="s">
        <v>9</v>
      </c>
      <c r="P6" s="34" t="s">
        <v>9</v>
      </c>
      <c r="Q6" s="34" t="s">
        <v>9</v>
      </c>
      <c r="R6" s="34" t="s">
        <v>9</v>
      </c>
      <c r="S6" s="34" t="s">
        <v>9</v>
      </c>
      <c r="T6" s="34" t="s">
        <v>9</v>
      </c>
      <c r="U6" s="34" t="s">
        <v>9</v>
      </c>
      <c r="V6" s="34" t="s">
        <v>9</v>
      </c>
      <c r="W6" s="34" t="s">
        <v>9</v>
      </c>
      <c r="X6" s="34" t="s">
        <v>9</v>
      </c>
      <c r="Y6" s="34" t="s">
        <v>9</v>
      </c>
      <c r="Z6" s="34" t="s">
        <v>9</v>
      </c>
      <c r="AA6" s="34" t="s">
        <v>9</v>
      </c>
      <c r="AB6" s="34" t="s">
        <v>9</v>
      </c>
      <c r="AC6" s="34" t="s">
        <v>9</v>
      </c>
      <c r="AD6" s="34" t="s">
        <v>9</v>
      </c>
      <c r="AE6" s="34" t="s">
        <v>9</v>
      </c>
      <c r="AF6" s="34" t="s">
        <v>9</v>
      </c>
      <c r="AG6" s="34" t="s">
        <v>9</v>
      </c>
      <c r="AH6" s="34" t="s">
        <v>9</v>
      </c>
      <c r="AI6" s="34" t="s">
        <v>9</v>
      </c>
      <c r="AJ6" s="34" t="s">
        <v>9</v>
      </c>
      <c r="AK6" s="34" t="s">
        <v>9</v>
      </c>
      <c r="AL6" s="34" t="s">
        <v>9</v>
      </c>
      <c r="AM6" s="34" t="s">
        <v>9</v>
      </c>
      <c r="AN6" s="34" t="s">
        <v>9</v>
      </c>
      <c r="AO6" s="34" t="s">
        <v>9</v>
      </c>
      <c r="AP6" s="34" t="s">
        <v>9</v>
      </c>
      <c r="AQ6" s="34" t="s">
        <v>9</v>
      </c>
    </row>
    <row r="7" spans="1:43" x14ac:dyDescent="0.25">
      <c r="A7" s="64" t="s">
        <v>11</v>
      </c>
      <c r="B7" s="74">
        <v>1084</v>
      </c>
      <c r="C7" s="74">
        <v>1084</v>
      </c>
      <c r="D7" s="74">
        <v>1084</v>
      </c>
      <c r="E7" s="74">
        <v>1084</v>
      </c>
      <c r="F7" s="9">
        <v>1203</v>
      </c>
      <c r="G7" s="9">
        <v>1203</v>
      </c>
      <c r="H7" s="9">
        <v>1203</v>
      </c>
      <c r="I7" s="9">
        <v>1203</v>
      </c>
      <c r="J7" s="30">
        <v>1401</v>
      </c>
      <c r="K7" s="30">
        <v>1405</v>
      </c>
      <c r="L7" s="30">
        <v>1405</v>
      </c>
      <c r="M7" s="30">
        <v>1405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</row>
    <row r="8" spans="1:43" x14ac:dyDescent="0.25">
      <c r="A8" s="62" t="s">
        <v>12</v>
      </c>
      <c r="B8" s="72">
        <v>4113</v>
      </c>
      <c r="C8" s="72"/>
      <c r="D8" s="72"/>
      <c r="E8" s="72"/>
      <c r="F8" s="7">
        <v>3329</v>
      </c>
      <c r="G8" s="7"/>
      <c r="H8" s="7"/>
      <c r="I8" s="7"/>
      <c r="J8" s="28">
        <v>3228</v>
      </c>
      <c r="K8" s="28"/>
      <c r="L8" s="28"/>
      <c r="M8" s="28"/>
      <c r="AA8" s="67"/>
      <c r="AB8" s="67"/>
      <c r="AC8" s="67"/>
      <c r="AD8" s="67"/>
    </row>
    <row r="9" spans="1:43" x14ac:dyDescent="0.25">
      <c r="A9" s="62"/>
      <c r="B9" s="72">
        <v>4014</v>
      </c>
      <c r="C9" s="72"/>
      <c r="D9" s="72"/>
      <c r="E9" s="72"/>
      <c r="F9" s="7">
        <v>3429</v>
      </c>
      <c r="G9" s="7"/>
      <c r="H9" s="7"/>
      <c r="I9" s="7"/>
      <c r="J9" s="28">
        <v>3226</v>
      </c>
      <c r="K9" s="28"/>
      <c r="L9" s="28"/>
      <c r="M9" s="28"/>
      <c r="AA9" s="67"/>
      <c r="AB9" s="67"/>
      <c r="AC9" s="67"/>
      <c r="AD9" s="67"/>
    </row>
    <row r="10" spans="1:43" x14ac:dyDescent="0.25">
      <c r="A10" s="62"/>
      <c r="B10" s="74">
        <v>3915</v>
      </c>
      <c r="C10" s="74"/>
      <c r="D10" s="74"/>
      <c r="E10" s="74"/>
      <c r="F10" s="7">
        <v>3529</v>
      </c>
      <c r="G10" s="7"/>
      <c r="H10" s="7"/>
      <c r="I10" s="7"/>
      <c r="J10" s="106">
        <v>3324</v>
      </c>
      <c r="K10" s="106"/>
      <c r="L10" s="106"/>
      <c r="M10" s="28"/>
      <c r="Z10" s="36"/>
      <c r="AA10" s="70"/>
      <c r="AB10" s="70"/>
      <c r="AC10" s="70"/>
      <c r="AD10" s="70"/>
      <c r="AE10" s="36"/>
      <c r="AF10" s="36"/>
      <c r="AG10" s="36"/>
      <c r="AH10" s="36"/>
    </row>
    <row r="11" spans="1:43" x14ac:dyDescent="0.25">
      <c r="A11" s="62"/>
      <c r="B11" s="72">
        <v>3717</v>
      </c>
      <c r="C11" s="72"/>
      <c r="D11" s="72"/>
      <c r="E11" s="72"/>
      <c r="F11" s="9">
        <v>3629</v>
      </c>
      <c r="G11" s="9"/>
      <c r="H11" s="9"/>
      <c r="I11" s="9"/>
      <c r="J11" s="28">
        <v>3323</v>
      </c>
      <c r="K11" s="106"/>
      <c r="L11" s="106"/>
      <c r="M11" s="28"/>
      <c r="Z11" s="36"/>
      <c r="AA11" s="70"/>
      <c r="AB11" s="70"/>
      <c r="AC11" s="70"/>
      <c r="AD11" s="70"/>
      <c r="AE11" s="36"/>
      <c r="AF11" s="36"/>
      <c r="AG11" s="36"/>
      <c r="AH11" s="36"/>
    </row>
    <row r="12" spans="1:43" x14ac:dyDescent="0.25">
      <c r="A12" s="62"/>
      <c r="B12" s="72">
        <v>3619</v>
      </c>
      <c r="C12" s="72"/>
      <c r="D12" s="72"/>
      <c r="E12" s="72"/>
      <c r="F12" s="7">
        <v>3627</v>
      </c>
      <c r="G12" s="7"/>
      <c r="H12" s="7"/>
      <c r="I12" s="7"/>
      <c r="J12" s="28">
        <v>3322</v>
      </c>
      <c r="K12" s="106"/>
      <c r="L12" s="106"/>
      <c r="M12" s="28"/>
      <c r="Y12" s="36"/>
      <c r="Z12" s="70"/>
      <c r="AA12" s="70"/>
      <c r="AB12" s="70"/>
      <c r="AC12" s="70"/>
      <c r="AD12" s="36"/>
      <c r="AE12" s="36"/>
      <c r="AF12" s="36"/>
      <c r="AG12" s="36"/>
    </row>
    <row r="13" spans="1:43" x14ac:dyDescent="0.25">
      <c r="A13" s="62"/>
      <c r="B13" s="72">
        <v>3521</v>
      </c>
      <c r="C13" s="72"/>
      <c r="D13" s="72"/>
      <c r="E13" s="72"/>
      <c r="F13" s="7">
        <v>3626</v>
      </c>
      <c r="G13" s="7"/>
      <c r="H13" s="7"/>
      <c r="I13" s="7"/>
      <c r="J13" s="28">
        <v>3321</v>
      </c>
      <c r="K13" s="106"/>
      <c r="L13" s="106"/>
      <c r="M13" s="28"/>
      <c r="Y13" s="36"/>
      <c r="Z13" s="70"/>
      <c r="AA13" s="70"/>
      <c r="AB13" s="70"/>
      <c r="AC13" s="70"/>
      <c r="AD13" s="36"/>
      <c r="AE13" s="36"/>
      <c r="AF13" s="36"/>
      <c r="AG13" s="36"/>
    </row>
    <row r="14" spans="1:43" x14ac:dyDescent="0.25">
      <c r="A14" s="62"/>
      <c r="B14" s="72">
        <v>3423</v>
      </c>
      <c r="C14" s="72"/>
      <c r="D14" s="72"/>
      <c r="E14" s="72"/>
      <c r="F14" s="7">
        <v>3625</v>
      </c>
      <c r="G14" s="7"/>
      <c r="H14" s="7"/>
      <c r="I14" s="7"/>
      <c r="J14" s="28">
        <v>3320</v>
      </c>
      <c r="K14" s="28"/>
      <c r="L14" s="28"/>
      <c r="M14" s="28"/>
      <c r="Y14" s="36"/>
      <c r="Z14" s="36"/>
      <c r="AA14" s="36"/>
      <c r="AB14" s="36"/>
      <c r="AC14" s="36"/>
      <c r="AD14" s="36"/>
      <c r="AE14" s="36"/>
      <c r="AF14" s="36"/>
      <c r="AG14" s="36"/>
    </row>
    <row r="15" spans="1:43" x14ac:dyDescent="0.25">
      <c r="A15" s="62"/>
      <c r="B15" s="72">
        <v>3325</v>
      </c>
      <c r="C15" s="72"/>
      <c r="D15" s="72"/>
      <c r="E15" s="72"/>
      <c r="F15" s="7">
        <v>3624</v>
      </c>
      <c r="G15" s="7"/>
      <c r="H15" s="7"/>
      <c r="I15" s="7"/>
      <c r="J15" s="28">
        <v>3319</v>
      </c>
      <c r="K15" s="28"/>
      <c r="L15" s="28"/>
      <c r="M15" s="28"/>
      <c r="Y15" s="36"/>
      <c r="Z15" s="36"/>
      <c r="AA15" s="36"/>
      <c r="AB15" s="36"/>
      <c r="AC15" s="36"/>
      <c r="AD15" s="36"/>
      <c r="AE15" s="36"/>
      <c r="AF15" s="36"/>
      <c r="AG15" s="36"/>
    </row>
    <row r="16" spans="1:43" x14ac:dyDescent="0.25">
      <c r="A16" s="62"/>
      <c r="B16" s="72">
        <v>3228</v>
      </c>
      <c r="C16" s="72"/>
      <c r="D16" s="72"/>
      <c r="E16" s="72"/>
      <c r="F16" s="7">
        <v>3623</v>
      </c>
      <c r="G16" s="7"/>
      <c r="H16" s="7"/>
      <c r="I16" s="7"/>
      <c r="J16" s="28">
        <v>3318</v>
      </c>
      <c r="K16" s="28"/>
      <c r="L16" s="28"/>
      <c r="M16" s="28"/>
      <c r="Y16" s="36"/>
      <c r="Z16" s="36"/>
      <c r="AA16" s="36"/>
      <c r="AB16" s="36"/>
      <c r="AC16" s="36"/>
      <c r="AD16" s="36"/>
      <c r="AE16" s="36"/>
      <c r="AF16" s="36"/>
      <c r="AG16" s="36"/>
    </row>
    <row r="17" spans="1:43" x14ac:dyDescent="0.25">
      <c r="A17" s="62"/>
      <c r="B17" s="72"/>
      <c r="C17" s="72"/>
      <c r="D17" s="72"/>
      <c r="E17" s="72"/>
      <c r="F17" s="7">
        <v>3622</v>
      </c>
      <c r="G17" s="7"/>
      <c r="H17" s="7"/>
      <c r="I17" s="7"/>
      <c r="J17" s="28">
        <v>3317</v>
      </c>
      <c r="K17" s="28"/>
      <c r="L17" s="28"/>
      <c r="M17" s="28"/>
      <c r="Y17" s="36"/>
      <c r="Z17" s="36"/>
      <c r="AA17" s="36"/>
      <c r="AB17" s="36"/>
      <c r="AC17" s="36"/>
      <c r="AD17" s="36"/>
      <c r="AE17" s="36"/>
      <c r="AF17" s="36"/>
      <c r="AG17" s="36"/>
    </row>
    <row r="18" spans="1:43" x14ac:dyDescent="0.25">
      <c r="A18" s="62"/>
      <c r="B18" s="72"/>
      <c r="C18" s="72"/>
      <c r="D18" s="72"/>
      <c r="E18" s="72"/>
      <c r="F18" s="7">
        <v>3621</v>
      </c>
      <c r="G18" s="7"/>
      <c r="H18" s="7"/>
      <c r="I18" s="7"/>
      <c r="J18" s="28">
        <v>3316</v>
      </c>
      <c r="K18" s="28"/>
      <c r="L18" s="28"/>
      <c r="M18" s="28"/>
      <c r="Y18" s="36"/>
      <c r="Z18" s="36"/>
      <c r="AA18" s="36"/>
      <c r="AB18" s="36"/>
      <c r="AC18" s="36"/>
      <c r="AD18" s="36"/>
      <c r="AE18" s="36"/>
      <c r="AF18" s="36"/>
      <c r="AG18" s="36"/>
    </row>
    <row r="19" spans="1:43" x14ac:dyDescent="0.25">
      <c r="A19" s="62"/>
      <c r="B19" s="72"/>
      <c r="C19" s="72"/>
      <c r="D19" s="72"/>
      <c r="E19" s="72"/>
      <c r="F19" s="7">
        <v>3719</v>
      </c>
      <c r="G19" s="7"/>
      <c r="H19" s="7"/>
      <c r="I19" s="7"/>
      <c r="J19" s="30">
        <v>3315</v>
      </c>
      <c r="K19" s="30"/>
      <c r="L19" s="30"/>
      <c r="M19" s="30"/>
      <c r="Y19" s="36"/>
      <c r="Z19" s="36"/>
      <c r="AA19" s="36"/>
      <c r="AB19" s="36"/>
      <c r="AC19" s="36"/>
      <c r="AD19" s="36"/>
      <c r="AE19" s="36"/>
      <c r="AF19" s="36"/>
      <c r="AG19" s="36"/>
    </row>
    <row r="20" spans="1:43" x14ac:dyDescent="0.25">
      <c r="A20" s="62"/>
      <c r="B20" s="72"/>
      <c r="C20" s="72"/>
      <c r="D20" s="72"/>
      <c r="E20" s="72"/>
      <c r="F20" s="7">
        <v>3718</v>
      </c>
      <c r="G20" s="7"/>
      <c r="H20" s="7"/>
      <c r="I20" s="7"/>
      <c r="J20" s="28">
        <v>3315</v>
      </c>
      <c r="K20" s="28"/>
      <c r="L20" s="28"/>
      <c r="M20" s="28"/>
    </row>
    <row r="21" spans="1:43" x14ac:dyDescent="0.25">
      <c r="A21" s="62"/>
      <c r="B21" s="72"/>
      <c r="C21" s="72"/>
      <c r="D21" s="72"/>
      <c r="E21" s="72"/>
      <c r="F21" s="9">
        <v>3717</v>
      </c>
      <c r="G21" s="9"/>
      <c r="H21" s="9"/>
      <c r="I21" s="9"/>
      <c r="J21" s="28">
        <v>3415</v>
      </c>
      <c r="K21" s="28"/>
      <c r="L21" s="28"/>
      <c r="M21" s="28"/>
    </row>
    <row r="22" spans="1:43" x14ac:dyDescent="0.25">
      <c r="A22" s="62"/>
      <c r="B22" s="72"/>
      <c r="C22" s="72"/>
      <c r="D22" s="72"/>
      <c r="E22" s="72"/>
      <c r="F22" s="7">
        <v>3915</v>
      </c>
      <c r="G22" s="7"/>
      <c r="H22" s="7"/>
      <c r="I22" s="7"/>
      <c r="J22" s="28">
        <v>3515</v>
      </c>
      <c r="K22" s="28"/>
      <c r="L22" s="28"/>
      <c r="M22" s="28"/>
    </row>
    <row r="23" spans="1:43" x14ac:dyDescent="0.25">
      <c r="A23" s="62"/>
      <c r="B23" s="72"/>
      <c r="C23" s="72"/>
      <c r="D23" s="72"/>
      <c r="E23" s="72"/>
      <c r="F23" s="7">
        <v>4014</v>
      </c>
      <c r="G23" s="7"/>
      <c r="H23" s="7"/>
      <c r="I23" s="7"/>
      <c r="J23" s="28">
        <v>3615</v>
      </c>
      <c r="K23" s="28"/>
      <c r="L23" s="28"/>
      <c r="M23" s="28"/>
    </row>
    <row r="24" spans="1:43" x14ac:dyDescent="0.25">
      <c r="A24" s="62"/>
      <c r="B24" s="72"/>
      <c r="C24" s="72"/>
      <c r="D24" s="72"/>
      <c r="E24" s="72"/>
      <c r="F24" s="7">
        <v>4113</v>
      </c>
      <c r="G24" s="7"/>
      <c r="H24" s="7"/>
      <c r="I24" s="7"/>
      <c r="J24" s="30">
        <v>3716</v>
      </c>
      <c r="K24" s="30"/>
      <c r="L24" s="30"/>
      <c r="M24" s="30"/>
    </row>
    <row r="25" spans="1:43" x14ac:dyDescent="0.25">
      <c r="A25" s="62"/>
      <c r="B25" s="72"/>
      <c r="C25" s="72"/>
      <c r="D25" s="72"/>
      <c r="E25" s="72"/>
      <c r="F25" s="7"/>
      <c r="G25" s="7"/>
      <c r="H25" s="7"/>
      <c r="I25" s="7"/>
      <c r="J25" s="28">
        <v>3915</v>
      </c>
      <c r="K25" s="28"/>
      <c r="L25" s="28"/>
      <c r="M25" s="28"/>
    </row>
    <row r="26" spans="1:43" x14ac:dyDescent="0.25">
      <c r="A26" s="62"/>
      <c r="B26" s="72"/>
      <c r="C26" s="72"/>
      <c r="D26" s="72"/>
      <c r="E26" s="72"/>
      <c r="F26" s="7"/>
      <c r="G26" s="7"/>
      <c r="H26" s="7"/>
      <c r="I26" s="7"/>
      <c r="J26" s="28">
        <v>4014</v>
      </c>
      <c r="K26" s="28"/>
      <c r="L26" s="28"/>
      <c r="M26" s="28"/>
    </row>
    <row r="27" spans="1:43" x14ac:dyDescent="0.25">
      <c r="A27" s="64"/>
      <c r="B27" s="74"/>
      <c r="C27" s="74"/>
      <c r="D27" s="74"/>
      <c r="E27" s="74"/>
      <c r="F27" s="9"/>
      <c r="G27" s="9"/>
      <c r="H27" s="9"/>
      <c r="I27" s="9"/>
      <c r="J27" s="30">
        <v>4113</v>
      </c>
      <c r="K27" s="30"/>
      <c r="L27" s="30"/>
      <c r="M27" s="30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</row>
    <row r="28" spans="1:43" x14ac:dyDescent="0.25">
      <c r="A28" s="62" t="s">
        <v>13</v>
      </c>
      <c r="B28" s="75">
        <v>1094.8728866108966</v>
      </c>
      <c r="C28" s="75">
        <v>1094.8728866108966</v>
      </c>
      <c r="D28" s="75">
        <v>1094.8728866108966</v>
      </c>
      <c r="E28" s="75">
        <v>1094.8728866108966</v>
      </c>
      <c r="F28" s="20">
        <v>1272.7664530314134</v>
      </c>
      <c r="G28" s="20">
        <v>1272.7664530314134</v>
      </c>
      <c r="H28" s="20">
        <v>1272.7664530314134</v>
      </c>
      <c r="I28" s="20">
        <v>1272.7664530314134</v>
      </c>
      <c r="J28" s="31">
        <v>1458.974454911121</v>
      </c>
      <c r="K28" s="31"/>
      <c r="L28" s="31"/>
      <c r="M28" s="31"/>
      <c r="N28" s="68"/>
      <c r="O28" s="68"/>
      <c r="P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</row>
    <row r="29" spans="1:43" s="62" customFormat="1" x14ac:dyDescent="0.25">
      <c r="A29" s="62" t="s">
        <v>14</v>
      </c>
      <c r="B29" s="118">
        <v>243.56687717259268</v>
      </c>
      <c r="C29" s="118">
        <v>265.89831362449468</v>
      </c>
      <c r="D29" s="118">
        <v>267.38812053145296</v>
      </c>
      <c r="E29" s="118">
        <v>252.70000564756714</v>
      </c>
      <c r="F29" s="117">
        <v>452.1542703211565</v>
      </c>
      <c r="G29" s="117">
        <v>402.35203955656772</v>
      </c>
      <c r="H29" s="117">
        <v>380.77917368466933</v>
      </c>
      <c r="I29" s="117">
        <v>360.07292845901145</v>
      </c>
      <c r="J29" s="115">
        <v>489.62373165132902</v>
      </c>
      <c r="K29" s="115">
        <v>440.18856161310276</v>
      </c>
      <c r="L29" s="115">
        <v>420.47863264591092</v>
      </c>
      <c r="M29" s="115">
        <v>435.19401248693134</v>
      </c>
      <c r="N29" s="120"/>
      <c r="O29" s="120"/>
      <c r="P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</row>
    <row r="30" spans="1:43" x14ac:dyDescent="0.25">
      <c r="A30" s="62" t="s">
        <v>15</v>
      </c>
      <c r="B30" s="76">
        <v>4.4951632969168642</v>
      </c>
      <c r="C30" s="76">
        <v>4.1176375723732166</v>
      </c>
      <c r="D30" s="76">
        <v>4.0946953231682794</v>
      </c>
      <c r="E30" s="76">
        <v>4.332698306852758</v>
      </c>
      <c r="F30" s="23">
        <v>2.8148942442308282</v>
      </c>
      <c r="G30" s="23">
        <v>3.1633155244698887</v>
      </c>
      <c r="H30" s="23">
        <v>3.3425316850060089</v>
      </c>
      <c r="I30" s="23">
        <v>3.534746303973523</v>
      </c>
      <c r="J30" s="32">
        <v>2.9797870499260979</v>
      </c>
      <c r="K30" s="32">
        <v>3.3144306375536061</v>
      </c>
      <c r="L30" s="32">
        <v>3.4697945189993455</v>
      </c>
      <c r="M30" s="32">
        <v>3.3524690438036147</v>
      </c>
      <c r="N30" s="69"/>
      <c r="O30" s="69"/>
      <c r="P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</row>
    <row r="34" spans="4:4" x14ac:dyDescent="0.25">
      <c r="D34" s="69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P Arnaud 2005</vt:lpstr>
      <vt:lpstr>Eastern Med</vt:lpstr>
      <vt:lpstr>Central Med</vt:lpstr>
      <vt:lpstr>Western Med</vt:lpstr>
      <vt:lpstr>Seasons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DE GRAAUW</dc:creator>
  <cp:lastModifiedBy>Arthur DE GRAAUW</cp:lastModifiedBy>
  <dcterms:created xsi:type="dcterms:W3CDTF">2020-03-18T13:14:47Z</dcterms:created>
  <dcterms:modified xsi:type="dcterms:W3CDTF">2020-04-27T17:26:59Z</dcterms:modified>
</cp:coreProperties>
</file>