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neDrive\Archeo\EtudesEnCours\Containers\"/>
    </mc:Choice>
  </mc:AlternateContent>
  <bookViews>
    <workbookView xWindow="0" yWindow="0" windowWidth="19365" windowHeight="110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8" i="1"/>
  <c r="D9" i="1"/>
  <c r="D4" i="1"/>
  <c r="I10" i="1" l="1"/>
  <c r="I5" i="1"/>
  <c r="I6" i="1"/>
  <c r="I7" i="1"/>
  <c r="I8" i="1"/>
  <c r="I9" i="1"/>
  <c r="I4" i="1"/>
  <c r="H5" i="1"/>
  <c r="H6" i="1"/>
  <c r="J6" i="1" s="1"/>
  <c r="H7" i="1"/>
  <c r="J7" i="1" s="1"/>
  <c r="H8" i="1"/>
  <c r="J8" i="1" s="1"/>
  <c r="H9" i="1"/>
  <c r="J9" i="1" s="1"/>
  <c r="H4" i="1"/>
  <c r="J4" i="1" s="1"/>
  <c r="G10" i="1"/>
  <c r="F10" i="1"/>
  <c r="H10" i="1" l="1"/>
  <c r="J5" i="1"/>
  <c r="J10" i="1" s="1"/>
  <c r="K6" i="1" s="1"/>
  <c r="D10" i="1"/>
  <c r="E4" i="1" s="1"/>
  <c r="K5" i="1" l="1"/>
  <c r="K8" i="1"/>
  <c r="K7" i="1"/>
  <c r="K4" i="1"/>
  <c r="K9" i="1"/>
  <c r="E5" i="1"/>
  <c r="E6" i="1"/>
  <c r="E8" i="1"/>
  <c r="E9" i="1"/>
  <c r="E10" i="1" l="1"/>
  <c r="K10" i="1"/>
</calcChain>
</file>

<file path=xl/sharedStrings.xml><?xml version="1.0" encoding="utf-8"?>
<sst xmlns="http://schemas.openxmlformats.org/spreadsheetml/2006/main" count="28" uniqueCount="27">
  <si>
    <t>Cargo of Hermapollon ship (acc. to De Romanis, 2012)</t>
  </si>
  <si>
    <t>item</t>
  </si>
  <si>
    <t>talents</t>
  </si>
  <si>
    <t>minae</t>
  </si>
  <si>
    <t>value (75% of cargo)</t>
  </si>
  <si>
    <t>Tortoise shell (supposed)</t>
  </si>
  <si>
    <t>Malabathron (supposed)</t>
  </si>
  <si>
    <t>Pepper (supposed)</t>
  </si>
  <si>
    <t>Gangetic nard</t>
  </si>
  <si>
    <t>Ivory tusks</t>
  </si>
  <si>
    <t>Ivory fragments</t>
  </si>
  <si>
    <t>80 boxes</t>
  </si>
  <si>
    <t>tons</t>
  </si>
  <si>
    <t>Total</t>
  </si>
  <si>
    <t>million 
sesterces</t>
  </si>
  <si>
    <t>value 100% cargo</t>
  </si>
  <si>
    <t>%</t>
  </si>
  <si>
    <t>1 Roman sesterce = 12 €</t>
  </si>
  <si>
    <t>million 
€</t>
  </si>
  <si>
    <t>units</t>
  </si>
  <si>
    <t>1 Egyptian money talent = 6000 drachmae = 6000 Roman sesterces</t>
  </si>
  <si>
    <t>million
sesterces</t>
  </si>
  <si>
    <r>
      <rPr>
        <sz val="11"/>
        <color theme="1"/>
        <rFont val="Calibri"/>
        <family val="2"/>
        <scheme val="minor"/>
      </rPr>
      <t xml:space="preserve">or:  </t>
    </r>
    <r>
      <rPr>
        <b/>
        <sz val="11"/>
        <color theme="1"/>
        <rFont val="Calibri"/>
        <family val="2"/>
        <scheme val="minor"/>
      </rPr>
      <t>1151</t>
    </r>
  </si>
  <si>
    <t>EG
talents</t>
  </si>
  <si>
    <t>EG 
drachmae</t>
  </si>
  <si>
    <t>weight (100% cargo)</t>
  </si>
  <si>
    <t>1 weight talent = 60 minae = 100 Roman libra = ca. 33 kg, but customs take 95%*97.5%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</si>
</sst>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10" sqref="D10"/>
    </sheetView>
  </sheetViews>
  <sheetFormatPr baseColWidth="10" defaultRowHeight="15" x14ac:dyDescent="0.25"/>
  <cols>
    <col min="1" max="1" width="34.28515625" customWidth="1"/>
    <col min="2" max="11" width="11.42578125" style="1"/>
  </cols>
  <sheetData>
    <row r="1" spans="1:11" x14ac:dyDescent="0.25">
      <c r="A1" t="s">
        <v>0</v>
      </c>
    </row>
    <row r="2" spans="1:11" s="3" customFormat="1" x14ac:dyDescent="0.25">
      <c r="A2" s="3" t="s">
        <v>1</v>
      </c>
      <c r="B2" s="30" t="s">
        <v>25</v>
      </c>
      <c r="C2" s="31"/>
      <c r="D2" s="31"/>
      <c r="E2" s="32"/>
      <c r="F2" s="30" t="s">
        <v>4</v>
      </c>
      <c r="G2" s="31"/>
      <c r="H2" s="31"/>
      <c r="I2" s="30" t="s">
        <v>15</v>
      </c>
      <c r="J2" s="31"/>
      <c r="K2" s="32"/>
    </row>
    <row r="3" spans="1:11" ht="30" x14ac:dyDescent="0.25">
      <c r="A3" s="4" t="s">
        <v>19</v>
      </c>
      <c r="B3" s="16" t="s">
        <v>2</v>
      </c>
      <c r="C3" s="17" t="s">
        <v>3</v>
      </c>
      <c r="D3" s="17" t="s">
        <v>12</v>
      </c>
      <c r="E3" s="18" t="s">
        <v>16</v>
      </c>
      <c r="F3" s="20" t="s">
        <v>23</v>
      </c>
      <c r="G3" s="19" t="s">
        <v>24</v>
      </c>
      <c r="H3" s="19" t="s">
        <v>14</v>
      </c>
      <c r="I3" s="20" t="s">
        <v>21</v>
      </c>
      <c r="J3" s="19" t="s">
        <v>18</v>
      </c>
      <c r="K3" s="22" t="s">
        <v>16</v>
      </c>
    </row>
    <row r="4" spans="1:11" x14ac:dyDescent="0.25">
      <c r="A4" t="s">
        <v>5</v>
      </c>
      <c r="B4" s="5">
        <v>68</v>
      </c>
      <c r="C4" s="6">
        <v>28</v>
      </c>
      <c r="D4" s="7">
        <f>(C4/60+B4)*33/1000*0.95*0.975</f>
        <v>2.0927692499999999</v>
      </c>
      <c r="E4" s="8">
        <f>D4/$D$10</f>
        <v>3.3528645036283253E-3</v>
      </c>
      <c r="F4" s="5">
        <v>24</v>
      </c>
      <c r="G4" s="6">
        <v>3888</v>
      </c>
      <c r="H4" s="7">
        <f>(G4/6000+F4)*6000/1000000</f>
        <v>0.14788799999999999</v>
      </c>
      <c r="I4" s="23">
        <f>H4*1.33333</f>
        <v>0.19718350703999998</v>
      </c>
      <c r="J4" s="12">
        <f t="shared" ref="J4:J9" si="0">H4*1.33333*12</f>
        <v>2.3662020844799998</v>
      </c>
      <c r="K4" s="8">
        <f t="shared" ref="K4:K9" si="1">J4/$J$10</f>
        <v>2.139629147151878E-2</v>
      </c>
    </row>
    <row r="5" spans="1:11" x14ac:dyDescent="0.25">
      <c r="A5" t="s">
        <v>6</v>
      </c>
      <c r="B5" s="5">
        <v>2484</v>
      </c>
      <c r="C5" s="6">
        <v>8</v>
      </c>
      <c r="D5" s="7">
        <f t="shared" ref="D5:D9" si="2">(C5/60+B5)*33/1000*0.95*0.975</f>
        <v>75.930640499999996</v>
      </c>
      <c r="E5" s="8">
        <f t="shared" ref="E5:E9" si="3">D5/$D$10</f>
        <v>0.12164989010145927</v>
      </c>
      <c r="F5" s="5">
        <v>223</v>
      </c>
      <c r="G5" s="6">
        <v>3429</v>
      </c>
      <c r="H5" s="7">
        <f t="shared" ref="H5:H9" si="4">(G5/6000+F5)*6000/1000000</f>
        <v>1.341429</v>
      </c>
      <c r="I5" s="23">
        <f t="shared" ref="I5:I9" si="5">H5*1.33333</f>
        <v>1.7885675285699998</v>
      </c>
      <c r="J5" s="12">
        <f t="shared" si="0"/>
        <v>21.462810342839997</v>
      </c>
      <c r="K5" s="8">
        <f t="shared" si="1"/>
        <v>0.19407663821505441</v>
      </c>
    </row>
    <row r="6" spans="1:11" x14ac:dyDescent="0.25">
      <c r="A6" t="s">
        <v>7</v>
      </c>
      <c r="B6" s="5">
        <v>17744</v>
      </c>
      <c r="C6" s="6">
        <v>59</v>
      </c>
      <c r="D6" s="7">
        <f t="shared" si="2"/>
        <v>542.39759681249984</v>
      </c>
      <c r="E6" s="8">
        <f t="shared" si="3"/>
        <v>0.8689852687800812</v>
      </c>
      <c r="F6" s="5">
        <v>772</v>
      </c>
      <c r="G6" s="6">
        <v>5377.5</v>
      </c>
      <c r="H6" s="7">
        <f t="shared" si="4"/>
        <v>4.6373775000000004</v>
      </c>
      <c r="I6" s="23">
        <f t="shared" si="5"/>
        <v>6.183154542075</v>
      </c>
      <c r="J6" s="12">
        <f t="shared" si="0"/>
        <v>74.197854504899993</v>
      </c>
      <c r="K6" s="8">
        <f t="shared" si="1"/>
        <v>0.67093124968532325</v>
      </c>
    </row>
    <row r="7" spans="1:11" x14ac:dyDescent="0.25">
      <c r="A7" t="s">
        <v>8</v>
      </c>
      <c r="B7" s="28" t="s">
        <v>11</v>
      </c>
      <c r="C7" s="29"/>
      <c r="D7" s="7"/>
      <c r="E7" s="8"/>
      <c r="F7" s="5">
        <v>45</v>
      </c>
      <c r="G7" s="6"/>
      <c r="H7" s="7">
        <f t="shared" si="4"/>
        <v>0.27</v>
      </c>
      <c r="I7" s="23">
        <f t="shared" si="5"/>
        <v>0.35999910000000002</v>
      </c>
      <c r="J7" s="12">
        <f t="shared" si="0"/>
        <v>4.3199892000000002</v>
      </c>
      <c r="K7" s="8">
        <f t="shared" si="1"/>
        <v>3.9063336425606346E-2</v>
      </c>
    </row>
    <row r="8" spans="1:11" x14ac:dyDescent="0.25">
      <c r="A8" t="s">
        <v>9</v>
      </c>
      <c r="B8" s="5">
        <v>105</v>
      </c>
      <c r="C8" s="6">
        <v>13</v>
      </c>
      <c r="D8" s="7">
        <f t="shared" si="2"/>
        <v>3.2160789374999998</v>
      </c>
      <c r="E8" s="8">
        <f t="shared" si="3"/>
        <v>5.1525398275086703E-3</v>
      </c>
      <c r="F8" s="5">
        <v>76</v>
      </c>
      <c r="G8" s="6">
        <v>5275</v>
      </c>
      <c r="H8" s="7">
        <f t="shared" si="4"/>
        <v>0.46127499999999999</v>
      </c>
      <c r="I8" s="23">
        <f t="shared" si="5"/>
        <v>0.61503179574999989</v>
      </c>
      <c r="J8" s="12">
        <f t="shared" si="0"/>
        <v>7.3803815489999991</v>
      </c>
      <c r="K8" s="8">
        <f t="shared" si="1"/>
        <v>6.6736816702672466E-2</v>
      </c>
    </row>
    <row r="9" spans="1:11" x14ac:dyDescent="0.25">
      <c r="A9" t="s">
        <v>10</v>
      </c>
      <c r="B9" s="5">
        <v>17</v>
      </c>
      <c r="C9" s="6">
        <v>33</v>
      </c>
      <c r="D9" s="7">
        <f t="shared" si="2"/>
        <v>0.53643768749999998</v>
      </c>
      <c r="E9" s="8">
        <f t="shared" si="3"/>
        <v>8.594367873224505E-4</v>
      </c>
      <c r="F9" s="5">
        <v>8</v>
      </c>
      <c r="G9" s="6">
        <v>5882.5</v>
      </c>
      <c r="H9" s="7">
        <f t="shared" si="4"/>
        <v>5.38825E-2</v>
      </c>
      <c r="I9" s="23">
        <f t="shared" si="5"/>
        <v>7.1843153724999997E-2</v>
      </c>
      <c r="J9" s="12">
        <f t="shared" si="0"/>
        <v>0.86211784469999997</v>
      </c>
      <c r="K9" s="8">
        <f t="shared" si="1"/>
        <v>7.7956674998249402E-3</v>
      </c>
    </row>
    <row r="10" spans="1:11" x14ac:dyDescent="0.25">
      <c r="A10" t="s">
        <v>13</v>
      </c>
      <c r="B10" s="5"/>
      <c r="C10" s="6"/>
      <c r="D10" s="25">
        <f t="shared" ref="D10:K10" si="6">SUM(D4:D9)</f>
        <v>624.17352318749988</v>
      </c>
      <c r="E10" s="8">
        <f t="shared" si="6"/>
        <v>0.99999999999999989</v>
      </c>
      <c r="F10" s="13">
        <f t="shared" si="6"/>
        <v>1148</v>
      </c>
      <c r="G10" s="14">
        <f t="shared" si="6"/>
        <v>23852</v>
      </c>
      <c r="H10" s="7">
        <f t="shared" si="6"/>
        <v>6.9118520000000006</v>
      </c>
      <c r="I10" s="24">
        <f t="shared" si="6"/>
        <v>9.2157796271599981</v>
      </c>
      <c r="J10" s="12">
        <f t="shared" si="6"/>
        <v>110.58935552591997</v>
      </c>
      <c r="K10" s="8">
        <f t="shared" si="6"/>
        <v>1.0000000000000002</v>
      </c>
    </row>
    <row r="11" spans="1:11" x14ac:dyDescent="0.25">
      <c r="B11" s="9"/>
      <c r="C11" s="10"/>
      <c r="D11" s="10"/>
      <c r="E11" s="11"/>
      <c r="F11" s="26" t="s">
        <v>22</v>
      </c>
      <c r="G11" s="27">
        <v>5852</v>
      </c>
      <c r="H11" s="15"/>
      <c r="I11" s="21"/>
      <c r="J11" s="15"/>
      <c r="K11" s="11"/>
    </row>
    <row r="14" spans="1:11" x14ac:dyDescent="0.25">
      <c r="B14" s="2" t="s">
        <v>26</v>
      </c>
    </row>
    <row r="15" spans="1:11" x14ac:dyDescent="0.25">
      <c r="B15" s="2" t="s">
        <v>20</v>
      </c>
    </row>
    <row r="16" spans="1:11" x14ac:dyDescent="0.25">
      <c r="B16" s="2" t="s">
        <v>17</v>
      </c>
    </row>
  </sheetData>
  <mergeCells count="4">
    <mergeCell ref="B7:C7"/>
    <mergeCell ref="F2:H2"/>
    <mergeCell ref="I2:K2"/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2016-10-31T16:59:32Z</dcterms:created>
  <dcterms:modified xsi:type="dcterms:W3CDTF">2016-11-01T15:22:16Z</dcterms:modified>
</cp:coreProperties>
</file>